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drawings/drawing4.xml" ContentType="application/vnd.openxmlformats-officedocument.drawing+xml"/>
  <Override PartName="/xl/customProperty5.bin" ContentType="application/vnd.openxmlformats-officedocument.spreadsheetml.customProperty"/>
  <Override PartName="/xl/drawings/drawing5.xml" ContentType="application/vnd.openxmlformats-officedocument.drawing+xml"/>
  <Override PartName="/xl/customProperty6.bin" ContentType="application/vnd.openxmlformats-officedocument.spreadsheetml.customProperty"/>
  <Override PartName="/xl/tables/table1.xml" ContentType="application/vnd.openxmlformats-officedocument.spreadsheetml.table+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ustomProperty9.bin" ContentType="application/vnd.openxmlformats-officedocument.spreadsheetml.customProperty"/>
  <Override PartName="/xl/drawings/drawing8.xml" ContentType="application/vnd.openxmlformats-officedocument.drawing+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customProperty15.bin" ContentType="application/vnd.openxmlformats-officedocument.spreadsheetml.customProperty"/>
  <Override PartName="/xl/drawings/drawing13.xml" ContentType="application/vnd.openxmlformats-officedocument.drawing+xml"/>
  <Override PartName="/xl/customProperty16.bin" ContentType="application/vnd.openxmlformats-officedocument.spreadsheetml.customProperty"/>
  <Override PartName="/xl/drawings/drawing14.xml" ContentType="application/vnd.openxmlformats-officedocument.drawing+xml"/>
  <Override PartName="/xl/customProperty17.bin" ContentType="application/vnd.openxmlformats-officedocument.spreadsheetml.customProperty"/>
  <Override PartName="/xl/drawings/drawing15.xml" ContentType="application/vnd.openxmlformats-officedocument.drawing+xml"/>
  <Override PartName="/xl/customProperty18.bin" ContentType="application/vnd.openxmlformats-officedocument.spreadsheetml.customProperty"/>
  <Override PartName="/xl/drawings/drawing16.xml" ContentType="application/vnd.openxmlformats-officedocument.drawing+xml"/>
  <Override PartName="/xl/customProperty19.bin" ContentType="application/vnd.openxmlformats-officedocument.spreadsheetml.customProperty"/>
  <Override PartName="/xl/drawings/drawing17.xml" ContentType="application/vnd.openxmlformats-officedocument.drawing+xml"/>
  <Override PartName="/xl/customProperty20.bin" ContentType="application/vnd.openxmlformats-officedocument.spreadsheetml.customProperty"/>
  <Override PartName="/xl/drawings/drawing18.xml" ContentType="application/vnd.openxmlformats-officedocument.drawing+xml"/>
  <Override PartName="/xl/customProperty21.bin" ContentType="application/vnd.openxmlformats-officedocument.spreadsheetml.customProperty"/>
  <Override PartName="/xl/drawings/drawing19.xml" ContentType="application/vnd.openxmlformats-officedocument.drawing+xml"/>
  <Override PartName="/xl/customProperty22.bin" ContentType="application/vnd.openxmlformats-officedocument.spreadsheetml.customProperty"/>
  <Override PartName="/xl/drawings/drawing20.xml" ContentType="application/vnd.openxmlformats-officedocument.drawing+xml"/>
  <Override PartName="/xl/customProperty23.bin" ContentType="application/vnd.openxmlformats-officedocument.spreadsheetml.customProperty"/>
  <Override PartName="/xl/drawings/drawing21.xml" ContentType="application/vnd.openxmlformats-officedocument.drawing+xml"/>
  <Override PartName="/xl/customProperty24.bin" ContentType="application/vnd.openxmlformats-officedocument.spreadsheetml.customProperty"/>
  <Override PartName="/xl/drawings/drawing22.xml" ContentType="application/vnd.openxmlformats-officedocument.drawing+xml"/>
  <Override PartName="/xl/customProperty25.bin" ContentType="application/vnd.openxmlformats-officedocument.spreadsheetml.customProperty"/>
  <Override PartName="/xl/drawings/drawing23.xml" ContentType="application/vnd.openxmlformats-officedocument.drawing+xml"/>
  <Override PartName="/xl/customProperty26.bin" ContentType="application/vnd.openxmlformats-officedocument.spreadsheetml.customProperty"/>
  <Override PartName="/xl/drawings/drawing24.xml" ContentType="application/vnd.openxmlformats-officedocument.drawing+xml"/>
  <Override PartName="/xl/customProperty27.bin" ContentType="application/vnd.openxmlformats-officedocument.spreadsheetml.customProperty"/>
  <Override PartName="/xl/drawings/drawing25.xml" ContentType="application/vnd.openxmlformats-officedocument.drawing+xml"/>
  <Override PartName="/xl/customProperty28.bin" ContentType="application/vnd.openxmlformats-officedocument.spreadsheetml.customProperty"/>
  <Override PartName="/xl/drawings/drawing26.xml" ContentType="application/vnd.openxmlformats-officedocument.drawing+xml"/>
  <Override PartName="/xl/customProperty29.bin" ContentType="application/vnd.openxmlformats-officedocument.spreadsheetml.customProperty"/>
  <Override PartName="/xl/drawings/drawing27.xml" ContentType="application/vnd.openxmlformats-officedocument.drawing+xml"/>
  <Override PartName="/xl/customProperty30.bin" ContentType="application/vnd.openxmlformats-officedocument.spreadsheetml.customProperty"/>
  <Override PartName="/xl/drawings/drawing28.xml" ContentType="application/vnd.openxmlformats-officedocument.drawing+xml"/>
  <Override PartName="/xl/customProperty31.bin" ContentType="application/vnd.openxmlformats-officedocument.spreadsheetml.customProperty"/>
  <Override PartName="/xl/drawings/drawing29.xml" ContentType="application/vnd.openxmlformats-officedocument.drawing+xml"/>
  <Override PartName="/xl/customProperty32.bin" ContentType="application/vnd.openxmlformats-officedocument.spreadsheetml.customProperty"/>
  <Override PartName="/xl/drawings/drawing30.xml" ContentType="application/vnd.openxmlformats-officedocument.drawing+xml"/>
  <Override PartName="/xl/customProperty33.bin" ContentType="application/vnd.openxmlformats-officedocument.spreadsheetml.customProperty"/>
  <Override PartName="/xl/drawings/drawing31.xml" ContentType="application/vnd.openxmlformats-officedocument.drawing+xml"/>
  <Override PartName="/xl/customProperty34.bin" ContentType="application/vnd.openxmlformats-officedocument.spreadsheetml.customProperty"/>
  <Override PartName="/xl/drawings/drawing32.xml" ContentType="application/vnd.openxmlformats-officedocument.drawing+xml"/>
  <Override PartName="/xl/customProperty35.bin" ContentType="application/vnd.openxmlformats-officedocument.spreadsheetml.customProperty"/>
  <Override PartName="/xl/drawings/drawing33.xml" ContentType="application/vnd.openxmlformats-officedocument.drawing+xml"/>
  <Override PartName="/xl/customProperty36.bin" ContentType="application/vnd.openxmlformats-officedocument.spreadsheetml.customProperty"/>
  <Override PartName="/xl/drawings/drawing34.xml" ContentType="application/vnd.openxmlformats-officedocument.drawing+xml"/>
  <Override PartName="/xl/customProperty37.bin" ContentType="application/vnd.openxmlformats-officedocument.spreadsheetml.customProperty"/>
  <Override PartName="/xl/drawings/drawing35.xml" ContentType="application/vnd.openxmlformats-officedocument.drawing+xml"/>
  <Override PartName="/xl/customProperty38.bin" ContentType="application/vnd.openxmlformats-officedocument.spreadsheetml.customProperty"/>
  <Override PartName="/xl/drawings/drawing36.xml" ContentType="application/vnd.openxmlformats-officedocument.drawing+xml"/>
  <Override PartName="/xl/customProperty39.bin" ContentType="application/vnd.openxmlformats-officedocument.spreadsheetml.customProperty"/>
  <Override PartName="/xl/drawings/drawing37.xml" ContentType="application/vnd.openxmlformats-officedocument.drawing+xml"/>
  <Override PartName="/xl/customProperty40.bin" ContentType="application/vnd.openxmlformats-officedocument.spreadsheetml.customProperty"/>
  <Override PartName="/xl/drawings/drawing38.xml" ContentType="application/vnd.openxmlformats-officedocument.drawing+xml"/>
  <Override PartName="/xl/customProperty41.bin" ContentType="application/vnd.openxmlformats-officedocument.spreadsheetml.customProperty"/>
  <Override PartName="/xl/drawings/drawing39.xml" ContentType="application/vnd.openxmlformats-officedocument.drawing+xml"/>
  <Override PartName="/xl/customProperty42.bin" ContentType="application/vnd.openxmlformats-officedocument.spreadsheetml.customProperty"/>
  <Override PartName="/xl/customProperty43.bin" ContentType="application/vnd.openxmlformats-officedocument.spreadsheetml.customProperty"/>
  <Override PartName="/xl/drawings/drawing40.xml" ContentType="application/vnd.openxmlformats-officedocument.drawing+xml"/>
  <Override PartName="/xl/customProperty44.bin" ContentType="application/vnd.openxmlformats-officedocument.spreadsheetml.customProperty"/>
  <Override PartName="/xl/drawings/drawing41.xml" ContentType="application/vnd.openxmlformats-officedocument.drawing+xml"/>
  <Override PartName="/xl/customProperty45.bin" ContentType="application/vnd.openxmlformats-officedocument.spreadsheetml.customProperty"/>
  <Override PartName="/xl/drawings/drawing42.xml" ContentType="application/vnd.openxmlformats-officedocument.drawing+xml"/>
  <Override PartName="/xl/customProperty46.bin" ContentType="application/vnd.openxmlformats-officedocument.spreadsheetml.customProperty"/>
  <Override PartName="/xl/drawings/drawing43.xml" ContentType="application/vnd.openxmlformats-officedocument.drawing+xml"/>
  <Override PartName="/xl/customProperty47.bin" ContentType="application/vnd.openxmlformats-officedocument.spreadsheetml.customProperty"/>
  <Override PartName="/xl/drawings/drawing4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tps://financegovau.sharepoint.com/sites/M365_DoF_50033504/TBF/Financial Reporting/PRIMA/PRIMA 25-26/5. Final version/"/>
    </mc:Choice>
  </mc:AlternateContent>
  <xr:revisionPtr revIDLastSave="1417" documentId="8_{A4EC26E1-4850-4786-A9D8-E230E980BCCC}" xr6:coauthVersionLast="47" xr6:coauthVersionMax="47" xr10:uidLastSave="{6CDB3DA1-527D-4A15-B747-7182F5545EED}"/>
  <bookViews>
    <workbookView xWindow="30612" yWindow="-108" windowWidth="30936" windowHeight="16776" tabRatio="799" activeTab="3" xr2:uid="{00000000-000D-0000-FFFF-FFFF00000000}"/>
  </bookViews>
  <sheets>
    <sheet name="Cover" sheetId="2" r:id="rId1"/>
    <sheet name="Validations" sheetId="91" r:id="rId2"/>
    <sheet name="Guidance" sheetId="92" r:id="rId3"/>
    <sheet name="Contents" sheetId="93" r:id="rId4"/>
    <sheet name="Certification" sheetId="94" r:id="rId5"/>
    <sheet name="STRUCTURE" sheetId="46" r:id="rId6"/>
    <sheet name="DeptIS" sheetId="89" r:id="rId7"/>
    <sheet name="DeptBS" sheetId="47" r:id="rId8"/>
    <sheet name="DeptCE" sheetId="48" r:id="rId9"/>
    <sheet name="DeptCF" sheetId="49" r:id="rId10"/>
    <sheet name="AdminIS" sheetId="50" r:id="rId11"/>
    <sheet name="AdminBS" sheetId="51" r:id="rId12"/>
    <sheet name="AdminCE" sheetId="52" r:id="rId13"/>
    <sheet name="AdminCF" sheetId="53" r:id="rId14"/>
    <sheet name="Overview" sheetId="54" r:id="rId15"/>
    <sheet name="FPE1.1" sheetId="55" r:id="rId16"/>
    <sheet name="FPE1.2" sheetId="56" r:id="rId17"/>
    <sheet name="FPE2.1" sheetId="57" r:id="rId18"/>
    <sheet name="FPE2.2" sheetId="58" r:id="rId19"/>
    <sheet name="FPO3.1" sheetId="59" r:id="rId20"/>
    <sheet name="FPOPPE3.2" sheetId="60" r:id="rId21"/>
    <sheet name="FPOPPEA3.2" sheetId="61" r:id="rId22"/>
    <sheet name="FPO3.2" sheetId="62" r:id="rId23"/>
    <sheet name="FPO3.3" sheetId="63" r:id="rId24"/>
    <sheet name="FPO3.4" sheetId="64" r:id="rId25"/>
    <sheet name="FPO3.5" sheetId="65" r:id="rId26"/>
    <sheet name="FPO4.1" sheetId="66" r:id="rId27"/>
    <sheet name="FPOPPE4.2" sheetId="67" r:id="rId28"/>
    <sheet name="FPO4.2" sheetId="68" r:id="rId29"/>
    <sheet name="FPO4.3" sheetId="69" r:id="rId30"/>
    <sheet name="FPO4.4" sheetId="70" r:id="rId31"/>
    <sheet name="FPO4.5" sheetId="71" r:id="rId32"/>
    <sheet name="F5.1" sheetId="72" r:id="rId33"/>
    <sheet name="F5.2" sheetId="73" r:id="rId34"/>
    <sheet name="F5.3" sheetId="74" r:id="rId35"/>
    <sheet name="F5.4" sheetId="75" r:id="rId36"/>
    <sheet name="PR6.1" sheetId="76" r:id="rId37"/>
    <sheet name="PR6.2" sheetId="77" r:id="rId38"/>
    <sheet name="PR6.3" sheetId="78" r:id="rId39"/>
    <sheet name="MU7.1" sheetId="79" r:id="rId40"/>
    <sheet name="MU7.2" sheetId="80" r:id="rId41"/>
    <sheet name="MU7.3" sheetId="82" r:id="rId42"/>
    <sheet name="MU7.4" sheetId="84" r:id="rId43"/>
    <sheet name="MU7.5" sheetId="85" r:id="rId44"/>
    <sheet name="OI8.1" sheetId="86" r:id="rId45"/>
    <sheet name="OI8.2" sheetId="87" r:id="rId46"/>
    <sheet name="OI8.3" sheetId="88" r:id="rId47"/>
  </sheets>
  <definedNames>
    <definedName name="_xlnm._FilterDatabase" localSheetId="40" hidden="1">'MU7.2'!$A$1:$K$1</definedName>
    <definedName name="CurrentYear" localSheetId="6">#REF!</definedName>
    <definedName name="CurrentYear">#REF!</definedName>
    <definedName name="Guidance" localSheetId="6">DeptIS!$K:$K</definedName>
    <definedName name="PreviousYear" localSheetId="6">#REF!</definedName>
    <definedName name="PreviousYear">#REF!</definedName>
    <definedName name="_xlnm.Print_Area" localSheetId="11">AdminBS!$E$2:$J$62</definedName>
    <definedName name="_xlnm.Print_Area" localSheetId="12">AdminCE!$E$2:$H$51</definedName>
    <definedName name="_xlnm.Print_Area" localSheetId="13">AdminCF!$E$2:$H$82</definedName>
    <definedName name="_xlnm.Print_Area" localSheetId="10">AdminIS!$E$2:$J$71</definedName>
    <definedName name="_xlnm.Print_Area" localSheetId="4">Certification!$B$2:$D$15</definedName>
    <definedName name="_xlnm.Print_Area" localSheetId="3">Contents!$C$1:$F$59</definedName>
    <definedName name="_xlnm.Print_Area" localSheetId="0">Cover!$A$1:$K$61</definedName>
    <definedName name="_xlnm.Print_Area" localSheetId="7">DeptBS!$E$2:$J$63</definedName>
    <definedName name="_xlnm.Print_Area" localSheetId="8">DeptCE!$E$2:$J$121</definedName>
    <definedName name="_xlnm.Print_Area" localSheetId="9">DeptCF!$E$2:$J$71</definedName>
    <definedName name="_xlnm.Print_Area" localSheetId="6">DeptIS!$E$2:$J$63</definedName>
    <definedName name="_xlnm.Print_Area" localSheetId="32">'F5.1'!$E$1:$J$93</definedName>
    <definedName name="_xlnm.Print_Area" localSheetId="33">'F5.2'!$E$2:$I$34</definedName>
    <definedName name="_xlnm.Print_Area" localSheetId="34">'F5.3'!$E$2:$G$43</definedName>
    <definedName name="_xlnm.Print_Area" localSheetId="35">'F5.4'!$E$2:$G$15</definedName>
    <definedName name="_xlnm.Print_Area" localSheetId="15">'FPE1.1'!$E$2:$G$94</definedName>
    <definedName name="_xlnm.Print_Area" localSheetId="16">'FPE1.2'!$E$2:$G$148</definedName>
    <definedName name="_xlnm.Print_Area" localSheetId="17">'FPE2.1'!$E$2:$G$123</definedName>
    <definedName name="_xlnm.Print_Area" localSheetId="18">'FPE2.2'!$E$2:$G$161</definedName>
    <definedName name="_xlnm.Print_Area" localSheetId="19">'FPO3.1'!$E$2:$H$95</definedName>
    <definedName name="_xlnm.Print_Area" localSheetId="22">'FPO3.2'!$E$2:$H$28</definedName>
    <definedName name="_xlnm.Print_Area" localSheetId="23">'FPO3.3'!$E$2:$G$49</definedName>
    <definedName name="_xlnm.Print_Area" localSheetId="24">'FPO3.4'!$E$2:$G$39</definedName>
    <definedName name="_xlnm.Print_Area" localSheetId="25">'FPO3.5'!$E$2:$H$19</definedName>
    <definedName name="_xlnm.Print_Area" localSheetId="26">'FPO4.1'!$E$2:$I$111</definedName>
    <definedName name="_xlnm.Print_Area" localSheetId="28">'FPO4.2'!$E$2:$H$56</definedName>
    <definedName name="_xlnm.Print_Area" localSheetId="29">'FPO4.3'!$E$2:$G$54</definedName>
    <definedName name="_xlnm.Print_Area" localSheetId="30">'FPO4.4'!$E$2:$G$38</definedName>
    <definedName name="_xlnm.Print_Area" localSheetId="31">'FPO4.5'!$E$2:$H$27</definedName>
    <definedName name="_xlnm.Print_Area" localSheetId="20">FPOPPE3.2!$E$2:$L$125</definedName>
    <definedName name="_xlnm.Print_Area" localSheetId="27">FPOPPE4.2!$E$2:$L$63</definedName>
    <definedName name="_xlnm.Print_Area" localSheetId="21">FPOPPEA3.2!$D$2:$H$72</definedName>
    <definedName name="_xlnm.Print_Area" localSheetId="2">Guidance!$B$1:$G$43</definedName>
    <definedName name="_xlnm.Print_Area" localSheetId="39">'MU7.1'!$E$1:$M$68</definedName>
    <definedName name="_xlnm.Print_Area" localSheetId="40">'MU7.2'!$E$2:$J$162</definedName>
    <definedName name="_xlnm.Print_Area" localSheetId="41">'MU7.3'!$E$2:$J$126</definedName>
    <definedName name="_xlnm.Print_Area" localSheetId="42">'MU7.4'!$E$2:$M$31</definedName>
    <definedName name="_xlnm.Print_Area" localSheetId="43">'MU7.5'!$E$2:$M$30</definedName>
    <definedName name="_xlnm.Print_Area" localSheetId="44">'OI8.1'!$E$1:$G$95</definedName>
    <definedName name="_xlnm.Print_Area" localSheetId="45">'OI8.2'!$E$2:$G$20</definedName>
    <definedName name="_xlnm.Print_Area" localSheetId="46">'OI8.3'!$E$2:$I$91</definedName>
    <definedName name="_xlnm.Print_Area" localSheetId="14">Overview!$C$2:$E$44</definedName>
    <definedName name="_xlnm.Print_Area" localSheetId="36">'PR6.1'!$E$1:$G$49</definedName>
    <definedName name="_xlnm.Print_Area" localSheetId="37">'PR6.2'!$E$2:$G$16</definedName>
    <definedName name="_xlnm.Print_Area" localSheetId="38">'PR6.3'!$E$30:$H$41</definedName>
    <definedName name="_xlnm.Print_Area" localSheetId="1">Validations!$B$2:$F$22</definedName>
    <definedName name="_xlnm.Print_Titles" localSheetId="24">'FPO3.4'!$4:$5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7" i="47" l="1"/>
  <c r="F40" i="69"/>
  <c r="G40" i="69"/>
  <c r="I94" i="82"/>
  <c r="J94" i="82"/>
  <c r="I44" i="82"/>
  <c r="J44" i="82"/>
  <c r="I49" i="82"/>
  <c r="J49" i="82"/>
  <c r="I42" i="80" l="1"/>
  <c r="J42" i="80"/>
  <c r="I25" i="80"/>
  <c r="J25" i="80"/>
  <c r="F10" i="60"/>
  <c r="G10" i="60"/>
  <c r="H10" i="60"/>
  <c r="I10" i="60"/>
  <c r="J10" i="60"/>
  <c r="K10" i="60"/>
  <c r="F11" i="60"/>
  <c r="G11" i="60"/>
  <c r="H11" i="60"/>
  <c r="I11" i="60"/>
  <c r="J11" i="60"/>
  <c r="K11" i="60"/>
  <c r="E61" i="60"/>
  <c r="L65" i="60"/>
  <c r="L66" i="60"/>
  <c r="F67" i="60"/>
  <c r="F85" i="60" s="1"/>
  <c r="G67" i="60"/>
  <c r="H67" i="60"/>
  <c r="H85" i="60" s="1"/>
  <c r="I67" i="60"/>
  <c r="I85" i="60" s="1"/>
  <c r="J67" i="60"/>
  <c r="J85" i="60" s="1"/>
  <c r="K67" i="60"/>
  <c r="K85" i="60" s="1"/>
  <c r="L69" i="60"/>
  <c r="L70" i="60"/>
  <c r="L71" i="60"/>
  <c r="L72" i="60"/>
  <c r="L73" i="60"/>
  <c r="L74" i="60"/>
  <c r="L75" i="60"/>
  <c r="L76" i="60"/>
  <c r="L77" i="60"/>
  <c r="L78" i="60"/>
  <c r="L79" i="60"/>
  <c r="L81" i="60"/>
  <c r="L83" i="60"/>
  <c r="L84" i="60"/>
  <c r="E85" i="60"/>
  <c r="G85" i="60"/>
  <c r="E87" i="60"/>
  <c r="L88" i="60"/>
  <c r="L90" i="60" s="1"/>
  <c r="L89" i="60"/>
  <c r="L11" i="60" s="1"/>
  <c r="E90" i="60"/>
  <c r="F90" i="60"/>
  <c r="G90" i="60"/>
  <c r="H90" i="60"/>
  <c r="I90" i="60"/>
  <c r="J90" i="60"/>
  <c r="K90" i="60"/>
  <c r="H93" i="66"/>
  <c r="I93" i="66"/>
  <c r="L10" i="60" l="1"/>
  <c r="L12" i="60"/>
  <c r="L67" i="60"/>
  <c r="L85" i="60" s="1"/>
  <c r="E3" i="50"/>
  <c r="E3" i="52"/>
  <c r="E3" i="53"/>
  <c r="E3" i="49"/>
  <c r="H19" i="68" l="1"/>
  <c r="G19" i="68"/>
  <c r="E9" i="60"/>
  <c r="I32" i="72" l="1"/>
  <c r="I8" i="72"/>
  <c r="E7" i="72"/>
  <c r="E31" i="72"/>
  <c r="E6" i="67"/>
  <c r="E39" i="67"/>
  <c r="E122" i="60"/>
  <c r="E39" i="60"/>
  <c r="E21" i="71"/>
  <c r="E42" i="67"/>
  <c r="E37" i="67"/>
  <c r="E13" i="65"/>
  <c r="E125" i="60"/>
  <c r="E120" i="60"/>
  <c r="E42" i="60"/>
  <c r="E35" i="60"/>
  <c r="E14" i="67"/>
  <c r="E14" i="60"/>
  <c r="E12" i="67"/>
  <c r="E102" i="60"/>
  <c r="E12" i="60"/>
  <c r="E17" i="71"/>
  <c r="E9" i="67"/>
  <c r="E9" i="65"/>
  <c r="E99" i="60"/>
  <c r="H51" i="88"/>
  <c r="H29" i="88"/>
  <c r="H6" i="88"/>
  <c r="H71" i="88"/>
  <c r="G7" i="87"/>
  <c r="G52" i="86"/>
  <c r="G7" i="86"/>
  <c r="M16" i="85"/>
  <c r="M17" i="84"/>
  <c r="J100" i="82"/>
  <c r="J54" i="82"/>
  <c r="J31" i="82"/>
  <c r="J4" i="82"/>
  <c r="J138" i="80"/>
  <c r="J91" i="80"/>
  <c r="J3" i="80"/>
  <c r="G40" i="79"/>
  <c r="G7" i="79"/>
  <c r="M40" i="79"/>
  <c r="M7" i="79"/>
  <c r="K40" i="79"/>
  <c r="K7" i="79"/>
  <c r="I40" i="79"/>
  <c r="I7" i="79"/>
  <c r="H4" i="78"/>
  <c r="G6" i="77"/>
  <c r="G5" i="76"/>
  <c r="G4" i="75"/>
  <c r="G4" i="74"/>
  <c r="G5" i="73"/>
  <c r="I5" i="73"/>
  <c r="E91" i="72"/>
  <c r="J74" i="72"/>
  <c r="J57" i="72"/>
  <c r="H4" i="71"/>
  <c r="G24" i="70"/>
  <c r="G4" i="70"/>
  <c r="G4" i="69"/>
  <c r="H2" i="68"/>
  <c r="H49" i="68"/>
  <c r="I79" i="66"/>
  <c r="I56" i="66"/>
  <c r="I5" i="66"/>
  <c r="H4" i="65"/>
  <c r="G27" i="64"/>
  <c r="G4" i="64"/>
  <c r="G35" i="63"/>
  <c r="G4" i="63"/>
  <c r="H2" i="62"/>
  <c r="H6" i="59"/>
  <c r="H63" i="59"/>
  <c r="H55" i="59"/>
  <c r="G110" i="58"/>
  <c r="G95" i="58"/>
  <c r="G58" i="58"/>
  <c r="G4" i="58"/>
  <c r="G96" i="57"/>
  <c r="G47" i="57"/>
  <c r="G6" i="57"/>
  <c r="G123" i="56"/>
  <c r="G95" i="56"/>
  <c r="G80" i="56"/>
  <c r="G41" i="56"/>
  <c r="G3" i="56"/>
  <c r="G58" i="55"/>
  <c r="G6" i="55"/>
  <c r="H5" i="53"/>
  <c r="H64" i="53"/>
  <c r="H6" i="52"/>
  <c r="H4" i="51"/>
  <c r="H52" i="50"/>
  <c r="H4" i="50"/>
  <c r="H59" i="49"/>
  <c r="H4" i="49"/>
  <c r="H60" i="48"/>
  <c r="H4" i="48"/>
  <c r="H4" i="47"/>
  <c r="H45" i="89"/>
  <c r="H4" i="89"/>
  <c r="F71" i="88"/>
  <c r="F51" i="88"/>
  <c r="F29" i="88"/>
  <c r="F6" i="88"/>
  <c r="F7" i="87"/>
  <c r="F52" i="86"/>
  <c r="F7" i="86"/>
  <c r="L16" i="85"/>
  <c r="L17" i="84"/>
  <c r="I100" i="82"/>
  <c r="I54" i="82"/>
  <c r="I31" i="82"/>
  <c r="I4" i="82"/>
  <c r="I138" i="80"/>
  <c r="I91" i="80"/>
  <c r="I3" i="80"/>
  <c r="F40" i="79"/>
  <c r="F7" i="79"/>
  <c r="L40" i="79"/>
  <c r="L7" i="79"/>
  <c r="J40" i="79"/>
  <c r="J7" i="79"/>
  <c r="H40" i="79"/>
  <c r="H7" i="79"/>
  <c r="G4" i="78"/>
  <c r="F6" i="77"/>
  <c r="F5" i="76"/>
  <c r="F4" i="75"/>
  <c r="F4" i="74"/>
  <c r="F5" i="73"/>
  <c r="H5" i="73"/>
  <c r="E86" i="72"/>
  <c r="I74" i="72"/>
  <c r="I57" i="72"/>
  <c r="G4" i="71"/>
  <c r="F24" i="70"/>
  <c r="F4" i="70"/>
  <c r="F4" i="69"/>
  <c r="G2" i="68"/>
  <c r="G49" i="68"/>
  <c r="H79" i="66"/>
  <c r="H56" i="66"/>
  <c r="H5" i="66"/>
  <c r="G4" i="65"/>
  <c r="F27" i="64"/>
  <c r="F4" i="64"/>
  <c r="F35" i="63"/>
  <c r="F4" i="63"/>
  <c r="G2" i="62"/>
  <c r="G63" i="59"/>
  <c r="G55" i="59"/>
  <c r="G6" i="59"/>
  <c r="F110" i="58"/>
  <c r="F95" i="58"/>
  <c r="F58" i="58"/>
  <c r="F4" i="58"/>
  <c r="F96" i="57"/>
  <c r="F47" i="57"/>
  <c r="F6" i="57"/>
  <c r="F123" i="56"/>
  <c r="F95" i="56"/>
  <c r="F80" i="56"/>
  <c r="F41" i="56"/>
  <c r="F3" i="56"/>
  <c r="F58" i="55"/>
  <c r="F6" i="55"/>
  <c r="G64" i="53"/>
  <c r="G5" i="53"/>
  <c r="G6" i="52"/>
  <c r="G4" i="51"/>
  <c r="G4" i="50"/>
  <c r="G52" i="50"/>
  <c r="G4" i="49"/>
  <c r="G59" i="49"/>
  <c r="G4" i="48"/>
  <c r="G60" i="48"/>
  <c r="G4" i="47"/>
  <c r="G45" i="89"/>
  <c r="G4" i="89"/>
  <c r="E3" i="51"/>
  <c r="E3" i="47"/>
  <c r="E3" i="48"/>
  <c r="E3" i="89"/>
  <c r="E20" i="91"/>
  <c r="E17" i="91"/>
  <c r="B8" i="93"/>
  <c r="E15" i="93"/>
  <c r="E14" i="93"/>
  <c r="E13" i="93"/>
  <c r="E12" i="93"/>
  <c r="E11" i="93"/>
  <c r="E10" i="93"/>
  <c r="E9" i="93"/>
  <c r="E8" i="93"/>
  <c r="B15" i="93"/>
  <c r="B14" i="93"/>
  <c r="B13" i="93"/>
  <c r="B12" i="93"/>
  <c r="B11" i="93"/>
  <c r="B10" i="93"/>
  <c r="B9" i="93"/>
  <c r="B9" i="91"/>
  <c r="B12" i="91"/>
  <c r="B15" i="91"/>
  <c r="B18" i="91"/>
  <c r="F6" i="91"/>
  <c r="E49" i="51"/>
  <c r="E47" i="51"/>
  <c r="E46" i="51"/>
  <c r="E42" i="51"/>
  <c r="E41" i="51"/>
  <c r="E37" i="51"/>
  <c r="E36" i="51"/>
  <c r="E35" i="51"/>
  <c r="E34" i="51"/>
  <c r="E33" i="51"/>
  <c r="E25" i="51"/>
  <c r="E23" i="51"/>
  <c r="E13" i="51"/>
  <c r="E12" i="51"/>
  <c r="E11" i="51"/>
  <c r="E10" i="51"/>
  <c r="E9" i="51"/>
  <c r="E8" i="51"/>
  <c r="E46" i="50"/>
  <c r="E45" i="50"/>
  <c r="E44" i="50"/>
  <c r="E38" i="50"/>
  <c r="E37" i="50"/>
  <c r="E36" i="50"/>
  <c r="E35" i="50"/>
  <c r="E34" i="50"/>
  <c r="E33" i="50"/>
  <c r="E29" i="50"/>
  <c r="E28" i="50"/>
  <c r="E27" i="50"/>
  <c r="E20" i="50"/>
  <c r="E19" i="50"/>
  <c r="E17" i="50"/>
  <c r="E16" i="50"/>
  <c r="E15" i="50"/>
  <c r="E14" i="50"/>
  <c r="E12" i="50"/>
  <c r="E11" i="50"/>
  <c r="E10" i="50"/>
  <c r="E9" i="50"/>
  <c r="E8" i="50"/>
  <c r="E8" i="47"/>
  <c r="E46" i="47"/>
  <c r="E44" i="47"/>
  <c r="E40" i="47"/>
  <c r="E39" i="47"/>
  <c r="E35" i="47"/>
  <c r="E34" i="47"/>
  <c r="E33" i="47"/>
  <c r="E32" i="47"/>
  <c r="E31" i="47"/>
  <c r="E24" i="47"/>
  <c r="E22" i="47"/>
  <c r="E12" i="47"/>
  <c r="E11" i="47"/>
  <c r="E10" i="47"/>
  <c r="E9" i="47"/>
  <c r="H13" i="89"/>
  <c r="G13" i="89"/>
  <c r="E9" i="89"/>
  <c r="E39" i="89"/>
  <c r="E35" i="89"/>
  <c r="E34" i="89"/>
  <c r="E33" i="89"/>
  <c r="E28" i="89"/>
  <c r="E27" i="89"/>
  <c r="E26" i="89"/>
  <c r="E25" i="89"/>
  <c r="E24" i="89"/>
  <c r="E23" i="89"/>
  <c r="E17" i="89"/>
  <c r="E15" i="89"/>
  <c r="E14" i="89"/>
  <c r="E13" i="89"/>
  <c r="E12" i="89"/>
  <c r="E10" i="89"/>
  <c r="E8" i="89"/>
  <c r="J56" i="89"/>
  <c r="H56" i="89"/>
  <c r="G56" i="89"/>
  <c r="J36" i="89"/>
  <c r="J37" i="89" s="1"/>
  <c r="J38" i="89" s="1"/>
  <c r="J40" i="89" s="1"/>
  <c r="J42" i="89" s="1"/>
  <c r="J29" i="89"/>
  <c r="J18" i="89"/>
  <c r="I81" i="88"/>
  <c r="H81" i="88"/>
  <c r="G81" i="88"/>
  <c r="F81" i="88"/>
  <c r="I78" i="88"/>
  <c r="I82" i="88"/>
  <c r="H78" i="88"/>
  <c r="H82" i="88"/>
  <c r="G78" i="88"/>
  <c r="G82" i="88"/>
  <c r="F78" i="88"/>
  <c r="F82" i="88"/>
  <c r="I69" i="88"/>
  <c r="H69" i="88"/>
  <c r="G69" i="88"/>
  <c r="F69" i="88"/>
  <c r="I65" i="88"/>
  <c r="H65" i="88"/>
  <c r="G65" i="88"/>
  <c r="F65" i="88"/>
  <c r="I60" i="88"/>
  <c r="H60" i="88"/>
  <c r="G60" i="88"/>
  <c r="F60" i="88"/>
  <c r="I57" i="88"/>
  <c r="I61" i="88"/>
  <c r="H57" i="88"/>
  <c r="H61" i="88"/>
  <c r="G57" i="88"/>
  <c r="G61" i="88"/>
  <c r="F57" i="88"/>
  <c r="F61" i="88"/>
  <c r="I38" i="88"/>
  <c r="H38" i="88"/>
  <c r="G38" i="88"/>
  <c r="F38" i="88"/>
  <c r="I35" i="88"/>
  <c r="I39" i="88"/>
  <c r="H35" i="88"/>
  <c r="H39" i="88"/>
  <c r="G35" i="88"/>
  <c r="G39" i="88"/>
  <c r="F35" i="88"/>
  <c r="F39" i="88"/>
  <c r="I27" i="88"/>
  <c r="H27" i="88"/>
  <c r="G27" i="88"/>
  <c r="F27" i="88"/>
  <c r="I23" i="88"/>
  <c r="H23" i="88"/>
  <c r="G23" i="88"/>
  <c r="F23" i="88"/>
  <c r="I18" i="88"/>
  <c r="H18" i="88"/>
  <c r="G18" i="88"/>
  <c r="F18" i="88"/>
  <c r="I14" i="88"/>
  <c r="I19" i="88"/>
  <c r="H14" i="88"/>
  <c r="H19" i="88"/>
  <c r="G14" i="88"/>
  <c r="G19" i="88"/>
  <c r="F14" i="88"/>
  <c r="F19" i="88"/>
  <c r="G17" i="87"/>
  <c r="F17" i="87"/>
  <c r="G15" i="87"/>
  <c r="F15" i="87"/>
  <c r="G94" i="86"/>
  <c r="F94" i="86"/>
  <c r="G86" i="86"/>
  <c r="G95" i="86"/>
  <c r="F86" i="86"/>
  <c r="F95" i="86"/>
  <c r="G72" i="86"/>
  <c r="F72" i="86"/>
  <c r="G71" i="86"/>
  <c r="F71" i="86"/>
  <c r="G62" i="86"/>
  <c r="F62" i="86"/>
  <c r="G48" i="86"/>
  <c r="G47" i="86"/>
  <c r="F47" i="86"/>
  <c r="G39" i="86"/>
  <c r="F39" i="86"/>
  <c r="F48" i="86"/>
  <c r="F26" i="86"/>
  <c r="G25" i="86"/>
  <c r="G26" i="86"/>
  <c r="F25" i="86"/>
  <c r="G16" i="86"/>
  <c r="F16" i="86"/>
  <c r="J121" i="82"/>
  <c r="I121" i="82"/>
  <c r="J115" i="82"/>
  <c r="I115" i="82"/>
  <c r="J114" i="82"/>
  <c r="I114" i="82"/>
  <c r="J107" i="82"/>
  <c r="I107" i="82"/>
  <c r="J87" i="82"/>
  <c r="I87" i="82"/>
  <c r="J80" i="82"/>
  <c r="I80" i="82"/>
  <c r="J73" i="82"/>
  <c r="I73" i="82"/>
  <c r="J62" i="82"/>
  <c r="I62" i="82"/>
  <c r="J45" i="82"/>
  <c r="I45" i="82"/>
  <c r="J39" i="82"/>
  <c r="I39" i="82"/>
  <c r="J26" i="82"/>
  <c r="I26" i="82"/>
  <c r="J22" i="82"/>
  <c r="I22" i="82"/>
  <c r="J18" i="82"/>
  <c r="I18" i="82"/>
  <c r="J14" i="82"/>
  <c r="I14" i="82"/>
  <c r="J10" i="82"/>
  <c r="I10" i="82"/>
  <c r="J157" i="80"/>
  <c r="I157" i="80"/>
  <c r="J151" i="80"/>
  <c r="I151" i="80"/>
  <c r="J145" i="80"/>
  <c r="I145" i="80"/>
  <c r="J132" i="80"/>
  <c r="I132" i="80"/>
  <c r="J125" i="80"/>
  <c r="I125" i="80"/>
  <c r="J118" i="80"/>
  <c r="I118" i="80"/>
  <c r="J111" i="80"/>
  <c r="I111" i="80"/>
  <c r="J100" i="80"/>
  <c r="I100" i="80"/>
  <c r="J38" i="80"/>
  <c r="I38" i="80"/>
  <c r="J33" i="80"/>
  <c r="I33" i="80"/>
  <c r="J21" i="80"/>
  <c r="I21" i="80"/>
  <c r="J17" i="80"/>
  <c r="I17" i="80"/>
  <c r="J13" i="80"/>
  <c r="I13" i="80"/>
  <c r="J9" i="80"/>
  <c r="I9" i="80"/>
  <c r="M56" i="79"/>
  <c r="L56" i="79"/>
  <c r="K56" i="79"/>
  <c r="J56" i="79"/>
  <c r="I56" i="79"/>
  <c r="H56" i="79"/>
  <c r="G56" i="79"/>
  <c r="F56" i="79"/>
  <c r="M55" i="79"/>
  <c r="L55" i="79"/>
  <c r="M54" i="79"/>
  <c r="L54" i="79"/>
  <c r="M53" i="79"/>
  <c r="L53" i="79"/>
  <c r="M52" i="79"/>
  <c r="L52" i="79"/>
  <c r="M51" i="79"/>
  <c r="L51" i="79"/>
  <c r="K48" i="79"/>
  <c r="J48" i="79"/>
  <c r="I48" i="79"/>
  <c r="H48" i="79"/>
  <c r="G48" i="79"/>
  <c r="M48" i="79"/>
  <c r="M57" i="79"/>
  <c r="F48" i="79"/>
  <c r="L48" i="79"/>
  <c r="L57" i="79"/>
  <c r="M47" i="79"/>
  <c r="L47" i="79"/>
  <c r="M46" i="79"/>
  <c r="L46" i="79"/>
  <c r="M45" i="79"/>
  <c r="L45" i="79"/>
  <c r="M44" i="79"/>
  <c r="L44" i="79"/>
  <c r="M43" i="79"/>
  <c r="L43" i="79"/>
  <c r="K22" i="79"/>
  <c r="J22" i="79"/>
  <c r="I22" i="79"/>
  <c r="H22" i="79"/>
  <c r="G22" i="79"/>
  <c r="F22" i="79"/>
  <c r="M21" i="79"/>
  <c r="L21" i="79"/>
  <c r="M20" i="79"/>
  <c r="L20" i="79"/>
  <c r="M19" i="79"/>
  <c r="L19" i="79"/>
  <c r="M18" i="79"/>
  <c r="L18" i="79"/>
  <c r="M17" i="79"/>
  <c r="M22" i="79"/>
  <c r="L17" i="79"/>
  <c r="L22" i="79"/>
  <c r="K15" i="79"/>
  <c r="J15" i="79"/>
  <c r="I15" i="79"/>
  <c r="H15" i="79"/>
  <c r="G15" i="79"/>
  <c r="F15" i="79"/>
  <c r="M14" i="79"/>
  <c r="L14" i="79"/>
  <c r="M13" i="79"/>
  <c r="L13" i="79"/>
  <c r="M12" i="79"/>
  <c r="L12" i="79"/>
  <c r="M11" i="79"/>
  <c r="L11" i="79"/>
  <c r="M10" i="79"/>
  <c r="M15" i="79"/>
  <c r="M23" i="79"/>
  <c r="L10" i="79"/>
  <c r="L15" i="79"/>
  <c r="G13" i="77"/>
  <c r="F13" i="77"/>
  <c r="G18" i="76"/>
  <c r="H46" i="51" s="1"/>
  <c r="F18" i="76"/>
  <c r="G46" i="51" s="1"/>
  <c r="G12" i="76"/>
  <c r="F12" i="76"/>
  <c r="G11" i="75"/>
  <c r="F11" i="75"/>
  <c r="G33" i="74"/>
  <c r="F33" i="74"/>
  <c r="G27" i="74"/>
  <c r="F27" i="74"/>
  <c r="G21" i="74"/>
  <c r="F21" i="74"/>
  <c r="G16" i="74"/>
  <c r="F16" i="74"/>
  <c r="I29" i="73"/>
  <c r="H29" i="73"/>
  <c r="G29" i="73"/>
  <c r="F7" i="73"/>
  <c r="F29" i="73"/>
  <c r="F25" i="73"/>
  <c r="I24" i="73"/>
  <c r="H24" i="73"/>
  <c r="G24" i="73"/>
  <c r="F24" i="73"/>
  <c r="G16" i="73"/>
  <c r="G25" i="73"/>
  <c r="F16" i="73"/>
  <c r="I15" i="73"/>
  <c r="I16" i="73"/>
  <c r="I25" i="73"/>
  <c r="H7" i="73"/>
  <c r="H16" i="73"/>
  <c r="H25" i="73"/>
  <c r="H15" i="73"/>
  <c r="G15" i="73"/>
  <c r="F15" i="73"/>
  <c r="J80" i="72"/>
  <c r="I80" i="72"/>
  <c r="J68" i="72"/>
  <c r="I68" i="72"/>
  <c r="J63" i="72"/>
  <c r="I63" i="72"/>
  <c r="J52" i="72"/>
  <c r="I52" i="72"/>
  <c r="H52" i="72"/>
  <c r="G52" i="72"/>
  <c r="F52" i="72"/>
  <c r="J41" i="72"/>
  <c r="I41" i="72"/>
  <c r="H41" i="72"/>
  <c r="G41" i="72"/>
  <c r="F41" i="72"/>
  <c r="J27" i="72"/>
  <c r="I27" i="72"/>
  <c r="H27" i="72"/>
  <c r="G27" i="72"/>
  <c r="F27" i="72"/>
  <c r="J16" i="72"/>
  <c r="I16" i="72"/>
  <c r="H16" i="72"/>
  <c r="G16" i="72"/>
  <c r="F16" i="72"/>
  <c r="G21" i="71"/>
  <c r="F21" i="71"/>
  <c r="H20" i="71"/>
  <c r="H19" i="71"/>
  <c r="H18" i="71"/>
  <c r="H17" i="71"/>
  <c r="H49" i="51" s="1"/>
  <c r="H10" i="71"/>
  <c r="H47" i="51" s="1"/>
  <c r="G10" i="71"/>
  <c r="G47" i="51" s="1"/>
  <c r="G35" i="70"/>
  <c r="F35" i="70"/>
  <c r="G15" i="70"/>
  <c r="F15" i="70"/>
  <c r="G9" i="70"/>
  <c r="H41" i="51" s="1"/>
  <c r="F9" i="70"/>
  <c r="G41" i="51"/>
  <c r="G43" i="51" s="1"/>
  <c r="G51" i="69"/>
  <c r="H37" i="51" s="1"/>
  <c r="F51" i="69"/>
  <c r="G37" i="51" s="1"/>
  <c r="G36" i="69"/>
  <c r="H36" i="51" s="1"/>
  <c r="F36" i="69"/>
  <c r="G36" i="51" s="1"/>
  <c r="G25" i="69"/>
  <c r="H35" i="51" s="1"/>
  <c r="F25" i="69"/>
  <c r="G35" i="51" s="1"/>
  <c r="G21" i="69"/>
  <c r="H34" i="51" s="1"/>
  <c r="F21" i="69"/>
  <c r="G34" i="51" s="1"/>
  <c r="G11" i="69"/>
  <c r="H33" i="51" s="1"/>
  <c r="F11" i="69"/>
  <c r="H54" i="68"/>
  <c r="H25" i="51" s="1"/>
  <c r="G54" i="68"/>
  <c r="G25" i="51" s="1"/>
  <c r="H26" i="68"/>
  <c r="H28" i="68" s="1"/>
  <c r="H23" i="51" s="1"/>
  <c r="G26" i="68"/>
  <c r="G28" i="68" s="1"/>
  <c r="G23" i="51" s="1"/>
  <c r="H16" i="68"/>
  <c r="G16" i="68"/>
  <c r="L46" i="67"/>
  <c r="L44" i="67"/>
  <c r="K42" i="67"/>
  <c r="J42" i="67"/>
  <c r="I42" i="67"/>
  <c r="H42" i="67"/>
  <c r="G42" i="67"/>
  <c r="F42" i="67"/>
  <c r="L41" i="67"/>
  <c r="L40" i="67"/>
  <c r="L34" i="67"/>
  <c r="L33" i="67"/>
  <c r="L32" i="67"/>
  <c r="L31" i="67"/>
  <c r="L30" i="67"/>
  <c r="L29" i="67"/>
  <c r="L28" i="67"/>
  <c r="L27" i="67"/>
  <c r="L26" i="67"/>
  <c r="L25" i="67"/>
  <c r="L24" i="67"/>
  <c r="L23" i="67"/>
  <c r="L22" i="67"/>
  <c r="G13" i="50" s="1"/>
  <c r="L21" i="67"/>
  <c r="L20" i="67"/>
  <c r="L19" i="67"/>
  <c r="L18" i="67"/>
  <c r="L17" i="67"/>
  <c r="L16" i="67"/>
  <c r="L13" i="67"/>
  <c r="K12" i="67"/>
  <c r="K14" i="67" s="1"/>
  <c r="K37" i="67" s="1"/>
  <c r="J12" i="67"/>
  <c r="J14" i="67" s="1"/>
  <c r="J37" i="67" s="1"/>
  <c r="I12" i="67"/>
  <c r="I14" i="67" s="1"/>
  <c r="I37" i="67" s="1"/>
  <c r="H12" i="67"/>
  <c r="H19" i="51" s="1"/>
  <c r="G12" i="67"/>
  <c r="G14" i="67" s="1"/>
  <c r="G37" i="67" s="1"/>
  <c r="F12" i="67"/>
  <c r="F14" i="67" s="1"/>
  <c r="F37" i="67" s="1"/>
  <c r="L11" i="67"/>
  <c r="L10" i="67"/>
  <c r="I110" i="66"/>
  <c r="H13" i="51" s="1"/>
  <c r="H110" i="66"/>
  <c r="G13" i="51" s="1"/>
  <c r="I102" i="66"/>
  <c r="H12" i="51" s="1"/>
  <c r="H102" i="66"/>
  <c r="G12" i="51" s="1"/>
  <c r="I83" i="66"/>
  <c r="H11" i="51" s="1"/>
  <c r="H83" i="66"/>
  <c r="G11" i="51" s="1"/>
  <c r="I75" i="66"/>
  <c r="H75" i="66"/>
  <c r="I65" i="66"/>
  <c r="H65" i="66"/>
  <c r="I54" i="66"/>
  <c r="H54" i="66"/>
  <c r="I42" i="66"/>
  <c r="H42" i="66"/>
  <c r="I34" i="66"/>
  <c r="H9" i="51" s="1"/>
  <c r="H34" i="66"/>
  <c r="G9" i="51" s="1"/>
  <c r="I32" i="66"/>
  <c r="H32" i="66"/>
  <c r="I12" i="66"/>
  <c r="H8" i="51" s="1"/>
  <c r="H12" i="66"/>
  <c r="G8" i="51" s="1"/>
  <c r="G13" i="65"/>
  <c r="F13" i="65"/>
  <c r="H12" i="65"/>
  <c r="H11" i="65"/>
  <c r="H13" i="65" s="1"/>
  <c r="G46" i="47" s="1"/>
  <c r="H10" i="65"/>
  <c r="H9" i="65"/>
  <c r="G36" i="64"/>
  <c r="H40" i="47" s="1"/>
  <c r="F36" i="64"/>
  <c r="G40" i="47" s="1"/>
  <c r="G15" i="64"/>
  <c r="F15" i="64"/>
  <c r="G9" i="64"/>
  <c r="H39" i="47" s="1"/>
  <c r="F9" i="64"/>
  <c r="G39" i="47" s="1"/>
  <c r="G46" i="63"/>
  <c r="F46" i="63"/>
  <c r="G35" i="47" s="1"/>
  <c r="G31" i="63"/>
  <c r="H34" i="47" s="1"/>
  <c r="F31" i="63"/>
  <c r="G34" i="47" s="1"/>
  <c r="G23" i="63"/>
  <c r="H33" i="47" s="1"/>
  <c r="F23" i="63"/>
  <c r="G33" i="47" s="1"/>
  <c r="G19" i="63"/>
  <c r="H32" i="47" s="1"/>
  <c r="F19" i="63"/>
  <c r="G32" i="47" s="1"/>
  <c r="G10" i="63"/>
  <c r="H31" i="47" s="1"/>
  <c r="F10" i="63"/>
  <c r="G31" i="47" s="1"/>
  <c r="H24" i="62"/>
  <c r="H24" i="47" s="1"/>
  <c r="G24" i="62"/>
  <c r="G24" i="47" s="1"/>
  <c r="H9" i="62"/>
  <c r="H11" i="62" s="1"/>
  <c r="H22" i="47" s="1"/>
  <c r="G9" i="62"/>
  <c r="G11" i="62" s="1"/>
  <c r="G22" i="47" s="1"/>
  <c r="K125" i="60"/>
  <c r="J125" i="60"/>
  <c r="I125" i="60"/>
  <c r="H125" i="60"/>
  <c r="G125" i="60"/>
  <c r="F125" i="60"/>
  <c r="L124" i="60"/>
  <c r="L123" i="60"/>
  <c r="L119" i="60"/>
  <c r="L118" i="60"/>
  <c r="L116" i="60"/>
  <c r="L114" i="60"/>
  <c r="L113" i="60"/>
  <c r="L112" i="60"/>
  <c r="L111" i="60"/>
  <c r="L110" i="60"/>
  <c r="L109" i="60"/>
  <c r="L108" i="60"/>
  <c r="L107" i="60"/>
  <c r="L106" i="60"/>
  <c r="L105" i="60"/>
  <c r="L104" i="60"/>
  <c r="L101" i="60"/>
  <c r="K101" i="60"/>
  <c r="J101" i="60"/>
  <c r="I101" i="60"/>
  <c r="H101" i="60"/>
  <c r="G101" i="60"/>
  <c r="F101" i="60"/>
  <c r="L100" i="60"/>
  <c r="K100" i="60"/>
  <c r="J100" i="60"/>
  <c r="I100" i="60"/>
  <c r="H100" i="60"/>
  <c r="G100" i="60"/>
  <c r="F100" i="60"/>
  <c r="L46" i="60"/>
  <c r="L44" i="60"/>
  <c r="K42" i="60"/>
  <c r="G21" i="47" s="1"/>
  <c r="J42" i="60"/>
  <c r="G20" i="47" s="1"/>
  <c r="I42" i="60"/>
  <c r="G19" i="47" s="1"/>
  <c r="H42" i="60"/>
  <c r="G18" i="47" s="1"/>
  <c r="G42" i="60"/>
  <c r="G17" i="47" s="1"/>
  <c r="F42" i="60"/>
  <c r="G16" i="47" s="1"/>
  <c r="L41" i="60"/>
  <c r="L40" i="60"/>
  <c r="L34" i="60"/>
  <c r="L33" i="60"/>
  <c r="L32" i="60"/>
  <c r="L31" i="60"/>
  <c r="L30" i="60"/>
  <c r="L29" i="60"/>
  <c r="L28" i="60"/>
  <c r="L27" i="60"/>
  <c r="G11" i="89" s="1"/>
  <c r="L26" i="60"/>
  <c r="L25" i="60"/>
  <c r="L24" i="60"/>
  <c r="L23" i="60"/>
  <c r="L22" i="60"/>
  <c r="L21" i="60"/>
  <c r="L20" i="60"/>
  <c r="L19" i="60"/>
  <c r="L18" i="60"/>
  <c r="L17" i="60"/>
  <c r="L16" i="60"/>
  <c r="L13" i="60"/>
  <c r="H21" i="47"/>
  <c r="H20" i="47"/>
  <c r="H94" i="59"/>
  <c r="H12" i="47" s="1"/>
  <c r="G94" i="59"/>
  <c r="G12" i="47" s="1"/>
  <c r="H78" i="59"/>
  <c r="G78" i="59"/>
  <c r="H72" i="59"/>
  <c r="H11" i="47" s="1"/>
  <c r="G72" i="59"/>
  <c r="G11" i="47" s="1"/>
  <c r="H59" i="59"/>
  <c r="H10" i="47" s="1"/>
  <c r="G59" i="59"/>
  <c r="G10" i="47" s="1"/>
  <c r="H41" i="59"/>
  <c r="G41" i="59"/>
  <c r="H32" i="59"/>
  <c r="G32" i="59"/>
  <c r="H23" i="59"/>
  <c r="G23" i="59"/>
  <c r="H13" i="59"/>
  <c r="H8" i="47" s="1"/>
  <c r="G13" i="59"/>
  <c r="G8" i="47" s="1"/>
  <c r="E13" i="91" s="1"/>
  <c r="G153" i="58"/>
  <c r="H46" i="50" s="1"/>
  <c r="F153" i="58"/>
  <c r="G46" i="50" s="1"/>
  <c r="G144" i="58"/>
  <c r="H45" i="50" s="1"/>
  <c r="F144" i="58"/>
  <c r="G45" i="50" s="1"/>
  <c r="G139" i="58"/>
  <c r="H44" i="50" s="1"/>
  <c r="F139" i="58"/>
  <c r="G44" i="50" s="1"/>
  <c r="G120" i="58"/>
  <c r="H38" i="50" s="1"/>
  <c r="F120" i="58"/>
  <c r="G38" i="50" s="1"/>
  <c r="G103" i="58"/>
  <c r="G107" i="58" s="1"/>
  <c r="F103" i="58"/>
  <c r="F107" i="58" s="1"/>
  <c r="G89" i="58"/>
  <c r="H37" i="50" s="1"/>
  <c r="F89" i="58"/>
  <c r="G37" i="50" s="1"/>
  <c r="G77" i="58"/>
  <c r="H36" i="50" s="1"/>
  <c r="F77" i="58"/>
  <c r="G36" i="50" s="1"/>
  <c r="G67" i="58"/>
  <c r="H35" i="50" s="1"/>
  <c r="F67" i="58"/>
  <c r="G35" i="50" s="1"/>
  <c r="G54" i="58"/>
  <c r="H34" i="50" s="1"/>
  <c r="F54" i="58"/>
  <c r="G34" i="50" s="1"/>
  <c r="G46" i="58"/>
  <c r="H33" i="50" s="1"/>
  <c r="F46" i="58"/>
  <c r="G33" i="50" s="1"/>
  <c r="G36" i="58"/>
  <c r="H29" i="50" s="1"/>
  <c r="F36" i="58"/>
  <c r="G29" i="50" s="1"/>
  <c r="G29" i="58"/>
  <c r="H28" i="50" s="1"/>
  <c r="F29" i="58"/>
  <c r="G28" i="50" s="1"/>
  <c r="G18" i="58"/>
  <c r="H27" i="50" s="1"/>
  <c r="F18" i="58"/>
  <c r="G27" i="50" s="1"/>
  <c r="G120" i="57"/>
  <c r="H20" i="50" s="1"/>
  <c r="F120" i="57"/>
  <c r="G20" i="50" s="1"/>
  <c r="G110" i="57"/>
  <c r="H19" i="50" s="1"/>
  <c r="F110" i="57"/>
  <c r="G19" i="50" s="1"/>
  <c r="G106" i="57"/>
  <c r="H17" i="50" s="1"/>
  <c r="F106" i="57"/>
  <c r="G17" i="50" s="1"/>
  <c r="G101" i="57"/>
  <c r="H16" i="50" s="1"/>
  <c r="F101" i="57"/>
  <c r="G16" i="50" s="1"/>
  <c r="G94" i="57"/>
  <c r="F94" i="57"/>
  <c r="G85" i="57"/>
  <c r="H14" i="50" s="1"/>
  <c r="F85" i="57"/>
  <c r="G14" i="50" s="1"/>
  <c r="G74" i="57"/>
  <c r="H12" i="50" s="1"/>
  <c r="F74" i="57"/>
  <c r="G12" i="50" s="1"/>
  <c r="G59" i="57"/>
  <c r="H11" i="50" s="1"/>
  <c r="F59" i="57"/>
  <c r="G11" i="50" s="1"/>
  <c r="G52" i="57"/>
  <c r="H10" i="50" s="1"/>
  <c r="F52" i="57"/>
  <c r="G10" i="50" s="1"/>
  <c r="G40" i="57"/>
  <c r="F40" i="57"/>
  <c r="G33" i="57"/>
  <c r="F33" i="57"/>
  <c r="G29" i="57"/>
  <c r="F29" i="57"/>
  <c r="G16" i="57"/>
  <c r="H8" i="50" s="1"/>
  <c r="F16" i="57"/>
  <c r="G8" i="50" s="1"/>
  <c r="G145" i="56"/>
  <c r="H39" i="89" s="1"/>
  <c r="F145" i="56"/>
  <c r="G39" i="89" s="1"/>
  <c r="G132" i="56"/>
  <c r="H35" i="89" s="1"/>
  <c r="F132" i="56"/>
  <c r="G35" i="89" s="1"/>
  <c r="G121" i="56"/>
  <c r="H34" i="89" s="1"/>
  <c r="F121" i="56"/>
  <c r="G34" i="89" s="1"/>
  <c r="G116" i="56"/>
  <c r="H33" i="89" s="1"/>
  <c r="F116" i="56"/>
  <c r="G33" i="89" s="1"/>
  <c r="G102" i="56"/>
  <c r="H28" i="89" s="1"/>
  <c r="F102" i="56"/>
  <c r="G28" i="89" s="1"/>
  <c r="G88" i="56"/>
  <c r="G92" i="56" s="1"/>
  <c r="F88" i="56"/>
  <c r="F92" i="56" s="1"/>
  <c r="G74" i="56"/>
  <c r="H27" i="89" s="1"/>
  <c r="F74" i="56"/>
  <c r="G27" i="89" s="1"/>
  <c r="G62" i="56"/>
  <c r="H26" i="89" s="1"/>
  <c r="F62" i="56"/>
  <c r="G26" i="89" s="1"/>
  <c r="G53" i="56"/>
  <c r="H25" i="89" s="1"/>
  <c r="F53" i="56"/>
  <c r="G25" i="89" s="1"/>
  <c r="G46" i="56"/>
  <c r="H24" i="89" s="1"/>
  <c r="F46" i="56"/>
  <c r="G24" i="89" s="1"/>
  <c r="G32" i="56"/>
  <c r="F32" i="56"/>
  <c r="G27" i="56"/>
  <c r="F27" i="56"/>
  <c r="G21" i="56"/>
  <c r="F21" i="56"/>
  <c r="G11" i="56"/>
  <c r="H23" i="89" s="1"/>
  <c r="F11" i="56"/>
  <c r="G23" i="89" s="1"/>
  <c r="G93" i="55"/>
  <c r="H17" i="89" s="1"/>
  <c r="F93" i="55"/>
  <c r="G17" i="89" s="1"/>
  <c r="G85" i="55"/>
  <c r="H15" i="89" s="1"/>
  <c r="F85" i="55"/>
  <c r="G15" i="89" s="1"/>
  <c r="G80" i="55"/>
  <c r="H14" i="89" s="1"/>
  <c r="F80" i="55"/>
  <c r="G14" i="89" s="1"/>
  <c r="G74" i="55"/>
  <c r="F74" i="55"/>
  <c r="G66" i="55"/>
  <c r="H12" i="89" s="1"/>
  <c r="F66" i="55"/>
  <c r="G12" i="89" s="1"/>
  <c r="G52" i="55"/>
  <c r="H10" i="89" s="1"/>
  <c r="F52" i="55"/>
  <c r="G10" i="89" s="1"/>
  <c r="G41" i="55"/>
  <c r="F41" i="55"/>
  <c r="G34" i="55"/>
  <c r="F34" i="55"/>
  <c r="G30" i="55"/>
  <c r="F30" i="55"/>
  <c r="G16" i="55"/>
  <c r="H8" i="89" s="1"/>
  <c r="F16" i="55"/>
  <c r="G8" i="89" s="1"/>
  <c r="H76" i="53"/>
  <c r="G76" i="53"/>
  <c r="H70" i="53"/>
  <c r="G70" i="53"/>
  <c r="H60" i="53"/>
  <c r="G60" i="53"/>
  <c r="H55" i="53"/>
  <c r="G55" i="53"/>
  <c r="G62" i="53" s="1"/>
  <c r="H49" i="53"/>
  <c r="G49" i="53"/>
  <c r="H40" i="53"/>
  <c r="H50" i="53" s="1"/>
  <c r="G40" i="53"/>
  <c r="H30" i="53"/>
  <c r="G30" i="53"/>
  <c r="H17" i="53"/>
  <c r="H31" i="53" s="1"/>
  <c r="G17" i="53"/>
  <c r="G31" i="53" s="1"/>
  <c r="H11" i="52"/>
  <c r="J50" i="51"/>
  <c r="J43" i="51"/>
  <c r="H42" i="51"/>
  <c r="G42" i="51"/>
  <c r="H43" i="51"/>
  <c r="J38" i="51"/>
  <c r="G33" i="51"/>
  <c r="J26" i="51"/>
  <c r="G22" i="51"/>
  <c r="G21" i="51"/>
  <c r="G20" i="51"/>
  <c r="G19" i="51"/>
  <c r="G18" i="51"/>
  <c r="G17" i="51"/>
  <c r="J14" i="51"/>
  <c r="J62" i="50"/>
  <c r="H62" i="50"/>
  <c r="G62" i="50"/>
  <c r="J47" i="50"/>
  <c r="J39" i="50"/>
  <c r="J30" i="50"/>
  <c r="J21" i="50"/>
  <c r="H15" i="50"/>
  <c r="G15" i="50"/>
  <c r="J56" i="49"/>
  <c r="H56" i="49"/>
  <c r="G56" i="49"/>
  <c r="J49" i="49"/>
  <c r="H49" i="49"/>
  <c r="G49" i="49"/>
  <c r="J40" i="49"/>
  <c r="H40" i="49"/>
  <c r="G40" i="49"/>
  <c r="J34" i="49"/>
  <c r="J41" i="49" s="1"/>
  <c r="H34" i="49"/>
  <c r="G34" i="49"/>
  <c r="J26" i="49"/>
  <c r="H26" i="49"/>
  <c r="G26" i="49"/>
  <c r="J15" i="49"/>
  <c r="H15" i="49"/>
  <c r="G15" i="49"/>
  <c r="J101" i="48"/>
  <c r="H101" i="48"/>
  <c r="G101" i="48"/>
  <c r="J99" i="48"/>
  <c r="H99" i="48"/>
  <c r="G99" i="48"/>
  <c r="J98" i="48"/>
  <c r="H98" i="48"/>
  <c r="G98" i="48"/>
  <c r="J97" i="48"/>
  <c r="H97" i="48"/>
  <c r="G97" i="48"/>
  <c r="J96" i="48"/>
  <c r="H96" i="48"/>
  <c r="G96" i="48"/>
  <c r="G100" i="48" s="1"/>
  <c r="J95" i="48"/>
  <c r="H95" i="48"/>
  <c r="G95" i="48"/>
  <c r="J93" i="48"/>
  <c r="H93" i="48"/>
  <c r="G93" i="48"/>
  <c r="J92" i="48"/>
  <c r="H92" i="48"/>
  <c r="G92" i="48"/>
  <c r="J90" i="48"/>
  <c r="H90" i="48"/>
  <c r="H100" i="48" s="1"/>
  <c r="G90" i="48"/>
  <c r="J85" i="48"/>
  <c r="J86" i="48" s="1"/>
  <c r="H85" i="48"/>
  <c r="H86" i="48"/>
  <c r="G85" i="48"/>
  <c r="J84" i="48"/>
  <c r="H84" i="48"/>
  <c r="G84" i="48"/>
  <c r="G86" i="48" s="1"/>
  <c r="J80" i="48"/>
  <c r="H80" i="48"/>
  <c r="G80" i="48"/>
  <c r="J79" i="48"/>
  <c r="H79" i="48"/>
  <c r="H81" i="48" s="1"/>
  <c r="G79" i="48"/>
  <c r="J78" i="48"/>
  <c r="H78" i="48"/>
  <c r="J72" i="48"/>
  <c r="H72" i="48"/>
  <c r="G72" i="48"/>
  <c r="J68" i="48"/>
  <c r="J74" i="48" s="1"/>
  <c r="H68" i="48"/>
  <c r="H74" i="48" s="1"/>
  <c r="G65" i="48" s="1"/>
  <c r="G68" i="48" s="1"/>
  <c r="J56" i="48"/>
  <c r="J58" i="48" s="1"/>
  <c r="H56" i="48"/>
  <c r="G56" i="48"/>
  <c r="J52" i="48"/>
  <c r="H52" i="48"/>
  <c r="H58" i="48" s="1"/>
  <c r="G49" i="48" s="1"/>
  <c r="G52" i="48" s="1"/>
  <c r="J43" i="48"/>
  <c r="H43" i="48"/>
  <c r="G43" i="48"/>
  <c r="J38" i="48"/>
  <c r="J45" i="48" s="1"/>
  <c r="H38" i="48"/>
  <c r="H45" i="48" s="1"/>
  <c r="G35" i="48" s="1"/>
  <c r="J31" i="48"/>
  <c r="J29" i="48"/>
  <c r="H29" i="48"/>
  <c r="H31" i="48" s="1"/>
  <c r="G8" i="48" s="1"/>
  <c r="G11" i="48" s="1"/>
  <c r="G29" i="48"/>
  <c r="G31" i="48" s="1"/>
  <c r="J15" i="48"/>
  <c r="H15" i="48"/>
  <c r="G15" i="48"/>
  <c r="J11" i="48"/>
  <c r="H11" i="48"/>
  <c r="J57" i="47"/>
  <c r="H57" i="47"/>
  <c r="G57" i="47"/>
  <c r="E10" i="91" s="1"/>
  <c r="J47" i="47"/>
  <c r="H46" i="47"/>
  <c r="H44" i="47"/>
  <c r="G44" i="47"/>
  <c r="J41" i="47"/>
  <c r="J36" i="47"/>
  <c r="H35" i="47"/>
  <c r="J25" i="47"/>
  <c r="J13" i="47"/>
  <c r="J100" i="48"/>
  <c r="L23" i="79"/>
  <c r="G111" i="46"/>
  <c r="G110" i="46"/>
  <c r="G108" i="46"/>
  <c r="G109" i="46" s="1"/>
  <c r="G107" i="46"/>
  <c r="G106" i="46"/>
  <c r="G103" i="46"/>
  <c r="G100" i="46"/>
  <c r="G98" i="46"/>
  <c r="G97" i="46"/>
  <c r="E98" i="46" s="1"/>
  <c r="G96" i="46"/>
  <c r="G94" i="46"/>
  <c r="G95" i="46" s="1"/>
  <c r="G93" i="46"/>
  <c r="G92" i="46"/>
  <c r="G91" i="46"/>
  <c r="G87" i="46"/>
  <c r="G88" i="46" s="1"/>
  <c r="G89" i="46" s="1"/>
  <c r="G85" i="46"/>
  <c r="G86" i="46" s="1"/>
  <c r="E87" i="46" s="1"/>
  <c r="G83" i="46"/>
  <c r="G78" i="46"/>
  <c r="G79" i="46" s="1"/>
  <c r="G80" i="46" s="1"/>
  <c r="G75" i="46"/>
  <c r="G76" i="46" s="1"/>
  <c r="G69" i="46"/>
  <c r="G70" i="46" s="1"/>
  <c r="G68" i="46"/>
  <c r="G66" i="46"/>
  <c r="G61" i="46"/>
  <c r="G62" i="46" s="1"/>
  <c r="G57" i="46"/>
  <c r="G52" i="46"/>
  <c r="G53" i="46" s="1"/>
  <c r="G40" i="46"/>
  <c r="G41" i="46" s="1"/>
  <c r="G42" i="46" s="1"/>
  <c r="G43" i="46" s="1"/>
  <c r="G28" i="46"/>
  <c r="G29" i="46" s="1"/>
  <c r="G30" i="46" s="1"/>
  <c r="G18" i="46"/>
  <c r="G19" i="46" s="1"/>
  <c r="G10" i="46"/>
  <c r="G11" i="46" s="1"/>
  <c r="G12" i="46" s="1"/>
  <c r="C10" i="46"/>
  <c r="D20" i="93" s="1"/>
  <c r="M9" i="46"/>
  <c r="O9" i="46" s="1"/>
  <c r="I9" i="46"/>
  <c r="E2" i="53" s="1"/>
  <c r="H9" i="46"/>
  <c r="G9" i="46"/>
  <c r="E10" i="46" s="1"/>
  <c r="E9" i="46"/>
  <c r="C9" i="46"/>
  <c r="M8" i="46"/>
  <c r="O8" i="46" s="1"/>
  <c r="I8" i="46"/>
  <c r="E2" i="52" s="1"/>
  <c r="H8" i="46"/>
  <c r="G8" i="46"/>
  <c r="E8" i="46"/>
  <c r="C8" i="46"/>
  <c r="M7" i="46"/>
  <c r="O7" i="46" s="1"/>
  <c r="I7" i="46"/>
  <c r="E2" i="51" s="1"/>
  <c r="H7" i="46"/>
  <c r="G7" i="46"/>
  <c r="E7" i="46"/>
  <c r="C7" i="46"/>
  <c r="M6" i="46"/>
  <c r="O6" i="46" s="1"/>
  <c r="I6" i="46"/>
  <c r="E2" i="50" s="1"/>
  <c r="H6" i="46"/>
  <c r="G6" i="46"/>
  <c r="E6" i="46"/>
  <c r="C6" i="46"/>
  <c r="M5" i="46"/>
  <c r="O5" i="46" s="1"/>
  <c r="I5" i="46"/>
  <c r="E2" i="49" s="1"/>
  <c r="H5" i="46"/>
  <c r="G5" i="46"/>
  <c r="E5" i="46"/>
  <c r="C5" i="46"/>
  <c r="M4" i="46"/>
  <c r="O4" i="46" s="1"/>
  <c r="I4" i="46"/>
  <c r="E2" i="48" s="1"/>
  <c r="H4" i="46"/>
  <c r="G4" i="46"/>
  <c r="E4" i="46"/>
  <c r="C4" i="46"/>
  <c r="M3" i="46"/>
  <c r="O3" i="46" s="1"/>
  <c r="I3" i="46"/>
  <c r="E2" i="47" s="1"/>
  <c r="H3" i="46"/>
  <c r="G3" i="46"/>
  <c r="E3" i="46"/>
  <c r="C3" i="46"/>
  <c r="M2" i="46"/>
  <c r="O2" i="46" s="1"/>
  <c r="I2" i="46"/>
  <c r="E2" i="89" s="1"/>
  <c r="H2" i="46"/>
  <c r="G2" i="46"/>
  <c r="E2" i="46"/>
  <c r="C2" i="46"/>
  <c r="G25" i="47" l="1"/>
  <c r="G104" i="46"/>
  <c r="G105" i="46" s="1"/>
  <c r="E108" i="46"/>
  <c r="E109" i="46" s="1"/>
  <c r="E110" i="46" s="1"/>
  <c r="E111" i="46" s="1"/>
  <c r="G58" i="48"/>
  <c r="E11" i="91" s="1"/>
  <c r="E9" i="91" s="1"/>
  <c r="H102" i="48"/>
  <c r="G74" i="48"/>
  <c r="J81" i="48"/>
  <c r="J102" i="48" s="1"/>
  <c r="H27" i="49"/>
  <c r="G50" i="53"/>
  <c r="H62" i="53"/>
  <c r="G99" i="46"/>
  <c r="E99" i="46" s="1"/>
  <c r="E100" i="46" s="1"/>
  <c r="G101" i="46"/>
  <c r="L12" i="67"/>
  <c r="L14" i="67" s="1"/>
  <c r="L42" i="67"/>
  <c r="J40" i="50"/>
  <c r="G42" i="55"/>
  <c r="H9" i="89" s="1"/>
  <c r="I123" i="82"/>
  <c r="J123" i="82"/>
  <c r="J96" i="82"/>
  <c r="I28" i="82"/>
  <c r="J28" i="82"/>
  <c r="I96" i="82"/>
  <c r="I51" i="82"/>
  <c r="J134" i="80"/>
  <c r="J27" i="80"/>
  <c r="I27" i="80"/>
  <c r="I134" i="80"/>
  <c r="J50" i="47"/>
  <c r="J53" i="51"/>
  <c r="J29" i="51"/>
  <c r="H41" i="47"/>
  <c r="J27" i="47"/>
  <c r="G41" i="47"/>
  <c r="E8" i="91"/>
  <c r="H36" i="47"/>
  <c r="H21" i="51"/>
  <c r="H18" i="51"/>
  <c r="H22" i="51"/>
  <c r="H20" i="51"/>
  <c r="L37" i="67"/>
  <c r="H14" i="67"/>
  <c r="H37" i="67" s="1"/>
  <c r="H17" i="51"/>
  <c r="H102" i="60"/>
  <c r="H120" i="60" s="1"/>
  <c r="K102" i="60"/>
  <c r="K120" i="60" s="1"/>
  <c r="L102" i="60"/>
  <c r="J102" i="60"/>
  <c r="J120" i="60" s="1"/>
  <c r="F102" i="60"/>
  <c r="F120" i="60" s="1"/>
  <c r="G102" i="60"/>
  <c r="G120" i="60" s="1"/>
  <c r="L42" i="60"/>
  <c r="G42" i="59"/>
  <c r="G46" i="59" s="1"/>
  <c r="G9" i="47" s="1"/>
  <c r="G13" i="47" s="1"/>
  <c r="F41" i="57"/>
  <c r="G9" i="50" s="1"/>
  <c r="G21" i="50" s="1"/>
  <c r="G15" i="52" s="1"/>
  <c r="G41" i="57"/>
  <c r="H9" i="50" s="1"/>
  <c r="H21" i="50" s="1"/>
  <c r="H15" i="52" s="1"/>
  <c r="F42" i="55"/>
  <c r="G9" i="89" s="1"/>
  <c r="J48" i="50"/>
  <c r="J49" i="50" s="1"/>
  <c r="J50" i="50" s="1"/>
  <c r="G30" i="50"/>
  <c r="G78" i="53"/>
  <c r="H78" i="53"/>
  <c r="H81" i="53" s="1"/>
  <c r="G79" i="53" s="1"/>
  <c r="G57" i="49"/>
  <c r="G61" i="49" s="1"/>
  <c r="J57" i="49"/>
  <c r="J61" i="49" s="1"/>
  <c r="J64" i="49" s="1"/>
  <c r="G41" i="49"/>
  <c r="H57" i="49"/>
  <c r="H61" i="49" s="1"/>
  <c r="H64" i="49" s="1"/>
  <c r="G62" i="49" s="1"/>
  <c r="G64" i="49" s="1"/>
  <c r="E14" i="91" s="1"/>
  <c r="E12" i="91" s="1"/>
  <c r="J27" i="49"/>
  <c r="G27" i="49"/>
  <c r="H41" i="49"/>
  <c r="H66" i="66"/>
  <c r="H70" i="66" s="1"/>
  <c r="G10" i="51" s="1"/>
  <c r="G14" i="51" s="1"/>
  <c r="H47" i="50"/>
  <c r="G47" i="50"/>
  <c r="H30" i="50"/>
  <c r="H36" i="89"/>
  <c r="G39" i="50"/>
  <c r="H39" i="50"/>
  <c r="H40" i="50" s="1"/>
  <c r="H48" i="50" s="1"/>
  <c r="H14" i="52" s="1"/>
  <c r="F20" i="91" s="1"/>
  <c r="G36" i="89"/>
  <c r="G29" i="89"/>
  <c r="H29" i="89"/>
  <c r="H18" i="89"/>
  <c r="G18" i="89"/>
  <c r="J51" i="82"/>
  <c r="I159" i="80"/>
  <c r="J159" i="80"/>
  <c r="I44" i="80"/>
  <c r="J44" i="80"/>
  <c r="H21" i="71"/>
  <c r="G49" i="51" s="1"/>
  <c r="G50" i="51" s="1"/>
  <c r="H50" i="51"/>
  <c r="G38" i="51"/>
  <c r="H38" i="51"/>
  <c r="G26" i="51"/>
  <c r="H47" i="47"/>
  <c r="G36" i="47"/>
  <c r="G12" i="60"/>
  <c r="G14" i="60" s="1"/>
  <c r="G35" i="60" s="1"/>
  <c r="H12" i="60"/>
  <c r="H18" i="47" s="1"/>
  <c r="G78" i="48"/>
  <c r="G81" i="48" s="1"/>
  <c r="G102" i="48" s="1"/>
  <c r="G38" i="48"/>
  <c r="G45" i="48" s="1"/>
  <c r="I66" i="66"/>
  <c r="I70" i="66" s="1"/>
  <c r="H10" i="51" s="1"/>
  <c r="H14" i="51" s="1"/>
  <c r="F13" i="91"/>
  <c r="I102" i="60"/>
  <c r="I120" i="60" s="1"/>
  <c r="L14" i="60"/>
  <c r="L35" i="60" s="1"/>
  <c r="I12" i="60"/>
  <c r="I14" i="60" s="1"/>
  <c r="I35" i="60" s="1"/>
  <c r="K12" i="60"/>
  <c r="K14" i="60" s="1"/>
  <c r="K35" i="60" s="1"/>
  <c r="F12" i="60"/>
  <c r="F14" i="60" s="1"/>
  <c r="F35" i="60" s="1"/>
  <c r="L120" i="60"/>
  <c r="L125" i="60"/>
  <c r="J12" i="60"/>
  <c r="J14" i="60" s="1"/>
  <c r="J35" i="60" s="1"/>
  <c r="H42" i="59"/>
  <c r="H46" i="59" s="1"/>
  <c r="H9" i="47" s="1"/>
  <c r="H13" i="47" s="1"/>
  <c r="E21" i="93"/>
  <c r="E94" i="46"/>
  <c r="E95" i="46" s="1"/>
  <c r="E96" i="46" s="1"/>
  <c r="E97" i="46" s="1"/>
  <c r="G44" i="46"/>
  <c r="G81" i="46"/>
  <c r="G82" i="46" s="1"/>
  <c r="G20" i="46"/>
  <c r="G71" i="46"/>
  <c r="G77" i="46"/>
  <c r="G13" i="46"/>
  <c r="G84" i="46"/>
  <c r="G31" i="46"/>
  <c r="G54" i="46"/>
  <c r="G63" i="46"/>
  <c r="G64" i="46" s="1"/>
  <c r="G65" i="46" s="1"/>
  <c r="G67" i="46"/>
  <c r="G90" i="46"/>
  <c r="E88" i="46" s="1"/>
  <c r="E89" i="46" s="1"/>
  <c r="E69" i="46"/>
  <c r="E4" i="55"/>
  <c r="H10" i="46"/>
  <c r="G58" i="46"/>
  <c r="G112" i="46"/>
  <c r="J51" i="47" l="1"/>
  <c r="G27" i="47"/>
  <c r="G102" i="46"/>
  <c r="H14" i="60"/>
  <c r="H35" i="60" s="1"/>
  <c r="G40" i="50"/>
  <c r="J55" i="51"/>
  <c r="H53" i="51"/>
  <c r="G50" i="47"/>
  <c r="H50" i="47"/>
  <c r="H26" i="51"/>
  <c r="H29" i="51" s="1"/>
  <c r="G29" i="51"/>
  <c r="H17" i="47"/>
  <c r="G51" i="47"/>
  <c r="E7" i="91" s="1"/>
  <c r="E6" i="91" s="1"/>
  <c r="H37" i="89"/>
  <c r="H38" i="89" s="1"/>
  <c r="H40" i="89" s="1"/>
  <c r="H42" i="89" s="1"/>
  <c r="E19" i="91" s="1"/>
  <c r="E18" i="91" s="1"/>
  <c r="G48" i="50"/>
  <c r="G14" i="52" s="1"/>
  <c r="F17" i="91" s="1"/>
  <c r="G37" i="89"/>
  <c r="G38" i="89" s="1"/>
  <c r="G40" i="89" s="1"/>
  <c r="G42" i="89" s="1"/>
  <c r="E16" i="91" s="1"/>
  <c r="E15" i="91" s="1"/>
  <c r="G81" i="53"/>
  <c r="F14" i="91" s="1"/>
  <c r="F12" i="91" s="1"/>
  <c r="H49" i="50"/>
  <c r="H50" i="50" s="1"/>
  <c r="F19" i="91" s="1"/>
  <c r="F18" i="91" s="1"/>
  <c r="G53" i="51"/>
  <c r="H42" i="52"/>
  <c r="G8" i="52" s="1"/>
  <c r="G11" i="52" s="1"/>
  <c r="H19" i="47"/>
  <c r="H16" i="47"/>
  <c r="E90" i="46"/>
  <c r="E91" i="46" s="1"/>
  <c r="E92" i="46" s="1"/>
  <c r="E93" i="46" s="1"/>
  <c r="G59" i="46"/>
  <c r="G60" i="46" s="1"/>
  <c r="E112" i="46"/>
  <c r="G21" i="46"/>
  <c r="G32" i="46"/>
  <c r="G55" i="46"/>
  <c r="G45" i="46"/>
  <c r="G72" i="46"/>
  <c r="G73" i="46" s="1"/>
  <c r="G74" i="46" s="1"/>
  <c r="F8" i="89"/>
  <c r="I10" i="46"/>
  <c r="E9" i="55" s="1"/>
  <c r="G14" i="46"/>
  <c r="G55" i="51" l="1"/>
  <c r="F10" i="91" s="1"/>
  <c r="G42" i="52"/>
  <c r="F11" i="91" s="1"/>
  <c r="H55" i="51"/>
  <c r="H25" i="47"/>
  <c r="G49" i="50"/>
  <c r="G50" i="50" s="1"/>
  <c r="F16" i="91" s="1"/>
  <c r="F15" i="91" s="1"/>
  <c r="G15" i="46"/>
  <c r="G22" i="46"/>
  <c r="G46" i="46"/>
  <c r="E70" i="46"/>
  <c r="E71" i="46" s="1"/>
  <c r="E72" i="46" s="1"/>
  <c r="E73" i="46" s="1"/>
  <c r="E74" i="46" s="1"/>
  <c r="E75" i="46" s="1"/>
  <c r="E76" i="46" s="1"/>
  <c r="E77" i="46" s="1"/>
  <c r="E78" i="46" s="1"/>
  <c r="E79" i="46" s="1"/>
  <c r="E80" i="46" s="1"/>
  <c r="E81" i="46" s="1"/>
  <c r="E82" i="46" s="1"/>
  <c r="E83" i="46" s="1"/>
  <c r="E84" i="46" s="1"/>
  <c r="E85" i="46" s="1"/>
  <c r="E86" i="46" s="1"/>
  <c r="G56" i="46"/>
  <c r="G33" i="46"/>
  <c r="F9" i="91" l="1"/>
  <c r="H27" i="47"/>
  <c r="H51" i="47" s="1"/>
  <c r="G23" i="46"/>
  <c r="G24" i="46" s="1"/>
  <c r="G25" i="46" s="1"/>
  <c r="G26" i="46" s="1"/>
  <c r="G27" i="46" s="1"/>
  <c r="G16" i="46"/>
  <c r="G34" i="46"/>
  <c r="G47" i="46"/>
  <c r="E28" i="46" l="1"/>
  <c r="G48" i="46"/>
  <c r="G35" i="46"/>
  <c r="G17" i="46"/>
  <c r="G49" i="46" l="1"/>
  <c r="G36" i="46"/>
  <c r="E11" i="46"/>
  <c r="C11" i="46" l="1"/>
  <c r="C12" i="46" s="1"/>
  <c r="E12" i="46"/>
  <c r="E13" i="46" s="1"/>
  <c r="E14" i="46" s="1"/>
  <c r="E15" i="46" s="1"/>
  <c r="E16" i="46" s="1"/>
  <c r="E17" i="46" s="1"/>
  <c r="G37" i="46"/>
  <c r="G50" i="46"/>
  <c r="M10" i="46" l="1"/>
  <c r="O10" i="46" s="1"/>
  <c r="E18" i="46"/>
  <c r="E19" i="46" s="1"/>
  <c r="E20" i="46" s="1"/>
  <c r="E21" i="46" s="1"/>
  <c r="E22" i="46" s="1"/>
  <c r="E23" i="46" s="1"/>
  <c r="E24" i="46" s="1"/>
  <c r="E25" i="46" s="1"/>
  <c r="E26" i="46" s="1"/>
  <c r="E27" i="46" s="1"/>
  <c r="H11" i="46"/>
  <c r="M11" i="46"/>
  <c r="O11" i="46" s="1"/>
  <c r="G38" i="46"/>
  <c r="M12" i="46"/>
  <c r="O12" i="46" s="1"/>
  <c r="H12" i="46"/>
  <c r="C13" i="46"/>
  <c r="G51" i="46"/>
  <c r="E52" i="46" s="1"/>
  <c r="E53" i="46" s="1"/>
  <c r="E54" i="46" s="1"/>
  <c r="E55" i="46" s="1"/>
  <c r="E56" i="46" s="1"/>
  <c r="E57" i="46" s="1"/>
  <c r="E58" i="46" s="1"/>
  <c r="E59" i="46" s="1"/>
  <c r="E60" i="46" s="1"/>
  <c r="E61" i="46" s="1"/>
  <c r="E62" i="46" s="1"/>
  <c r="E63" i="46" s="1"/>
  <c r="E64" i="46" s="1"/>
  <c r="E65" i="46" s="1"/>
  <c r="E66" i="46" s="1"/>
  <c r="E67" i="46" s="1"/>
  <c r="E68" i="46" s="1"/>
  <c r="G39" i="46" l="1"/>
  <c r="E29" i="46" s="1"/>
  <c r="E30" i="46" s="1"/>
  <c r="H13" i="46"/>
  <c r="M13" i="46"/>
  <c r="O13" i="46" s="1"/>
  <c r="C14" i="46"/>
  <c r="F10" i="89"/>
  <c r="I12" i="46"/>
  <c r="E47" i="55" s="1"/>
  <c r="I11" i="46"/>
  <c r="E21" i="55" s="1"/>
  <c r="F9" i="89"/>
  <c r="E31" i="46" l="1"/>
  <c r="M14" i="46"/>
  <c r="O14" i="46" s="1"/>
  <c r="H14" i="46"/>
  <c r="C15" i="46"/>
  <c r="F12" i="89"/>
  <c r="I13" i="46"/>
  <c r="E60" i="55" s="1"/>
  <c r="E32" i="46" l="1"/>
  <c r="E33" i="46" s="1"/>
  <c r="E34" i="46" s="1"/>
  <c r="E35" i="46" s="1"/>
  <c r="E36" i="46" s="1"/>
  <c r="E37" i="46" s="1"/>
  <c r="E38" i="46" s="1"/>
  <c r="E39" i="46" s="1"/>
  <c r="E40" i="46" s="1"/>
  <c r="E41" i="46" s="1"/>
  <c r="E42" i="46" s="1"/>
  <c r="E43" i="46" s="1"/>
  <c r="E44" i="46" s="1"/>
  <c r="E45" i="46" s="1"/>
  <c r="E46" i="46" s="1"/>
  <c r="E47" i="46" s="1"/>
  <c r="E48" i="46" s="1"/>
  <c r="E49" i="46" s="1"/>
  <c r="E50" i="46" s="1"/>
  <c r="E51" i="46" s="1"/>
  <c r="E101" i="46"/>
  <c r="E102" i="46" s="1"/>
  <c r="M15" i="46"/>
  <c r="O15" i="46" s="1"/>
  <c r="H15" i="46"/>
  <c r="C16" i="46"/>
  <c r="F13" i="89"/>
  <c r="I14" i="46"/>
  <c r="E70" i="55" s="1"/>
  <c r="E103" i="46" l="1"/>
  <c r="E104" i="46" s="1"/>
  <c r="E105" i="46" s="1"/>
  <c r="F14" i="89"/>
  <c r="I15" i="46"/>
  <c r="E76" i="55" s="1"/>
  <c r="H16" i="46"/>
  <c r="M16" i="46"/>
  <c r="O16" i="46" s="1"/>
  <c r="C17" i="46"/>
  <c r="E106" i="46" l="1"/>
  <c r="E107" i="46" s="1"/>
  <c r="M17" i="46"/>
  <c r="O17" i="46" s="1"/>
  <c r="H17" i="46"/>
  <c r="I16" i="46"/>
  <c r="E82" i="55" s="1"/>
  <c r="F15" i="89"/>
  <c r="C18" i="46" l="1"/>
  <c r="I17" i="46"/>
  <c r="E87" i="55" s="1"/>
  <c r="F17" i="89"/>
  <c r="E22" i="93" l="1"/>
  <c r="H18" i="46"/>
  <c r="E2" i="56"/>
  <c r="M18" i="46"/>
  <c r="O18" i="46" s="1"/>
  <c r="C19" i="46"/>
  <c r="B21" i="93"/>
  <c r="F23" i="89" l="1"/>
  <c r="I18" i="46"/>
  <c r="E8" i="56" s="1"/>
  <c r="H19" i="46"/>
  <c r="M19" i="46"/>
  <c r="O19" i="46" s="1"/>
  <c r="C20" i="46"/>
  <c r="M20" i="46" l="1"/>
  <c r="O20" i="46" s="1"/>
  <c r="H20" i="46"/>
  <c r="C21" i="46"/>
  <c r="F24" i="89"/>
  <c r="I19" i="46"/>
  <c r="E43" i="56" s="1"/>
  <c r="M21" i="46" l="1"/>
  <c r="O21" i="46" s="1"/>
  <c r="H21" i="46"/>
  <c r="C22" i="46"/>
  <c r="I20" i="46"/>
  <c r="E48" i="56" s="1"/>
  <c r="F25" i="89"/>
  <c r="H22" i="46" l="1"/>
  <c r="M22" i="46"/>
  <c r="O22" i="46" s="1"/>
  <c r="C23" i="46"/>
  <c r="I21" i="46"/>
  <c r="E57" i="56" s="1"/>
  <c r="F26" i="89"/>
  <c r="H23" i="46" l="1"/>
  <c r="M23" i="46"/>
  <c r="O23" i="46" s="1"/>
  <c r="C24" i="46"/>
  <c r="I22" i="46"/>
  <c r="E64" i="56" s="1"/>
  <c r="F27" i="89"/>
  <c r="H24" i="46" l="1"/>
  <c r="M24" i="46"/>
  <c r="O24" i="46" s="1"/>
  <c r="C25" i="46"/>
  <c r="F28" i="89"/>
  <c r="I23" i="46"/>
  <c r="E97" i="56" s="1"/>
  <c r="H25" i="46" l="1"/>
  <c r="M25" i="46"/>
  <c r="O25" i="46" s="1"/>
  <c r="C26" i="46"/>
  <c r="I24" i="46"/>
  <c r="E113" i="56" s="1"/>
  <c r="F33" i="89"/>
  <c r="M26" i="46" l="1"/>
  <c r="O26" i="46" s="1"/>
  <c r="H26" i="46"/>
  <c r="C27" i="46"/>
  <c r="I25" i="46"/>
  <c r="E118" i="56" s="1"/>
  <c r="F34" i="89"/>
  <c r="H27" i="46" l="1"/>
  <c r="M27" i="46"/>
  <c r="O27" i="46" s="1"/>
  <c r="F35" i="89"/>
  <c r="I26" i="46"/>
  <c r="E125" i="56" s="1"/>
  <c r="F39" i="89" l="1"/>
  <c r="I27" i="46"/>
  <c r="E136" i="56" s="1"/>
  <c r="E23" i="93" l="1"/>
  <c r="B23" i="93" l="1"/>
  <c r="C28" i="46"/>
  <c r="H28" i="46" l="1"/>
  <c r="E5" i="57"/>
  <c r="E25" i="93"/>
  <c r="M28" i="46"/>
  <c r="O28" i="46" s="1"/>
  <c r="C29" i="46"/>
  <c r="H29" i="46" l="1"/>
  <c r="M29" i="46"/>
  <c r="O29" i="46" s="1"/>
  <c r="C30" i="46"/>
  <c r="I28" i="46"/>
  <c r="E9" i="57" s="1"/>
  <c r="F8" i="50"/>
  <c r="H30" i="46" l="1"/>
  <c r="M30" i="46"/>
  <c r="O30" i="46" s="1"/>
  <c r="C31" i="46"/>
  <c r="I29" i="46"/>
  <c r="E21" i="57" s="1"/>
  <c r="F9" i="50"/>
  <c r="H31" i="46" l="1"/>
  <c r="M31" i="46"/>
  <c r="O31" i="46" s="1"/>
  <c r="C32" i="46"/>
  <c r="I30" i="46"/>
  <c r="E49" i="57" s="1"/>
  <c r="F10" i="50"/>
  <c r="M32" i="46" l="1"/>
  <c r="O32" i="46" s="1"/>
  <c r="H32" i="46"/>
  <c r="C33" i="46"/>
  <c r="I31" i="46"/>
  <c r="E54" i="57" s="1"/>
  <c r="F11" i="50"/>
  <c r="M33" i="46" l="1"/>
  <c r="O33" i="46" s="1"/>
  <c r="H33" i="46"/>
  <c r="C34" i="46"/>
  <c r="F12" i="50"/>
  <c r="I32" i="46"/>
  <c r="E65" i="57" s="1"/>
  <c r="H34" i="46" l="1"/>
  <c r="M34" i="46"/>
  <c r="O34" i="46" s="1"/>
  <c r="C35" i="46"/>
  <c r="I33" i="46"/>
  <c r="E79" i="57" s="1"/>
  <c r="F14" i="50"/>
  <c r="M35" i="46" l="1"/>
  <c r="O35" i="46" s="1"/>
  <c r="H35" i="46"/>
  <c r="C36" i="46"/>
  <c r="I34" i="46"/>
  <c r="E89" i="57" s="1"/>
  <c r="F15" i="50"/>
  <c r="H36" i="46" l="1"/>
  <c r="M36" i="46"/>
  <c r="O36" i="46" s="1"/>
  <c r="C37" i="46"/>
  <c r="F16" i="50"/>
  <c r="I35" i="46"/>
  <c r="E98" i="57" s="1"/>
  <c r="H37" i="46" l="1"/>
  <c r="M37" i="46"/>
  <c r="O37" i="46" s="1"/>
  <c r="C38" i="46"/>
  <c r="F17" i="50"/>
  <c r="I36" i="46"/>
  <c r="E103" i="57" s="1"/>
  <c r="H38" i="46" l="1"/>
  <c r="M38" i="46"/>
  <c r="O38" i="46" s="1"/>
  <c r="C39" i="46"/>
  <c r="I37" i="46"/>
  <c r="E108" i="57" s="1"/>
  <c r="F19" i="50"/>
  <c r="M39" i="46" l="1"/>
  <c r="O39" i="46" s="1"/>
  <c r="H39" i="46"/>
  <c r="I39" i="46" s="1"/>
  <c r="C40" i="46"/>
  <c r="I38" i="46"/>
  <c r="E114" i="57" s="1"/>
  <c r="F20" i="50"/>
  <c r="E2" i="58" l="1"/>
  <c r="D24" i="93"/>
  <c r="M40" i="46"/>
  <c r="O40" i="46" s="1"/>
  <c r="H40" i="46"/>
  <c r="E26" i="93"/>
  <c r="C41" i="46"/>
  <c r="H41" i="46" l="1"/>
  <c r="M41" i="46"/>
  <c r="O41" i="46" s="1"/>
  <c r="C42" i="46"/>
  <c r="I40" i="46"/>
  <c r="E10" i="58" s="1"/>
  <c r="F27" i="50"/>
  <c r="M42" i="46" l="1"/>
  <c r="O42" i="46" s="1"/>
  <c r="H42" i="46"/>
  <c r="C43" i="46"/>
  <c r="I41" i="46"/>
  <c r="E22" i="58" s="1"/>
  <c r="F28" i="50"/>
  <c r="M43" i="46" l="1"/>
  <c r="O43" i="46" s="1"/>
  <c r="H43" i="46"/>
  <c r="C44" i="46"/>
  <c r="F29" i="50"/>
  <c r="I42" i="46"/>
  <c r="E31" i="58" s="1"/>
  <c r="H44" i="46" l="1"/>
  <c r="M44" i="46"/>
  <c r="O44" i="46" s="1"/>
  <c r="C45" i="46"/>
  <c r="I43" i="46"/>
  <c r="E43" i="58" s="1"/>
  <c r="F33" i="50"/>
  <c r="H45" i="46" l="1"/>
  <c r="M45" i="46"/>
  <c r="O45" i="46" s="1"/>
  <c r="C46" i="46"/>
  <c r="I44" i="46"/>
  <c r="E49" i="58" s="1"/>
  <c r="F34" i="50"/>
  <c r="H46" i="46" l="1"/>
  <c r="M46" i="46"/>
  <c r="O46" i="46" s="1"/>
  <c r="C47" i="46"/>
  <c r="F35" i="50"/>
  <c r="I45" i="46"/>
  <c r="E60" i="58" s="1"/>
  <c r="M47" i="46" l="1"/>
  <c r="O47" i="46" s="1"/>
  <c r="H47" i="46"/>
  <c r="C48" i="46"/>
  <c r="F36" i="50"/>
  <c r="I46" i="46"/>
  <c r="E72" i="58" s="1"/>
  <c r="M48" i="46" l="1"/>
  <c r="O48" i="46" s="1"/>
  <c r="H48" i="46"/>
  <c r="C49" i="46"/>
  <c r="F37" i="50"/>
  <c r="I47" i="46"/>
  <c r="E79" i="58" s="1"/>
  <c r="I48" i="46" l="1"/>
  <c r="E113" i="58" s="1"/>
  <c r="F38" i="50"/>
  <c r="M49" i="46"/>
  <c r="O49" i="46" s="1"/>
  <c r="H49" i="46"/>
  <c r="C50" i="46"/>
  <c r="H50" i="46" l="1"/>
  <c r="M50" i="46"/>
  <c r="O50" i="46" s="1"/>
  <c r="C51" i="46"/>
  <c r="I49" i="46"/>
  <c r="E136" i="58" s="1"/>
  <c r="F44" i="50"/>
  <c r="H51" i="46" l="1"/>
  <c r="M51" i="46"/>
  <c r="O51" i="46" s="1"/>
  <c r="I50" i="46"/>
  <c r="E141" i="58" s="1"/>
  <c r="F45" i="50"/>
  <c r="E27" i="93" l="1"/>
  <c r="F46" i="50"/>
  <c r="I51" i="46"/>
  <c r="E146" i="58" s="1"/>
  <c r="C52" i="46" l="1"/>
  <c r="B27" i="93" l="1"/>
  <c r="E4" i="59"/>
  <c r="E29" i="93"/>
  <c r="D28" i="93"/>
  <c r="M52" i="46"/>
  <c r="O52" i="46" s="1"/>
  <c r="H52" i="46"/>
  <c r="C53" i="46"/>
  <c r="M53" i="46" l="1"/>
  <c r="O53" i="46" s="1"/>
  <c r="H53" i="46"/>
  <c r="C54" i="46"/>
  <c r="I52" i="46"/>
  <c r="E9" i="59" s="1"/>
  <c r="F64" i="49"/>
  <c r="F8" i="47"/>
  <c r="H54" i="46" l="1"/>
  <c r="M54" i="46"/>
  <c r="O54" i="46" s="1"/>
  <c r="C55" i="46"/>
  <c r="I53" i="46"/>
  <c r="E17" i="59" s="1"/>
  <c r="F9" i="47"/>
  <c r="M55" i="46" l="1"/>
  <c r="O55" i="46" s="1"/>
  <c r="H55" i="46"/>
  <c r="C56" i="46"/>
  <c r="F10" i="47"/>
  <c r="I54" i="46"/>
  <c r="E57" i="59" s="1"/>
  <c r="M56" i="46" l="1"/>
  <c r="O56" i="46" s="1"/>
  <c r="H56" i="46"/>
  <c r="C57" i="46"/>
  <c r="F11" i="47"/>
  <c r="I55" i="46"/>
  <c r="E65" i="59" s="1"/>
  <c r="H57" i="46" l="1"/>
  <c r="M57" i="46"/>
  <c r="O57" i="46" s="1"/>
  <c r="E2" i="60"/>
  <c r="E30" i="93"/>
  <c r="C58" i="46"/>
  <c r="F12" i="47"/>
  <c r="I56" i="46"/>
  <c r="E92" i="59" s="1"/>
  <c r="B29" i="93"/>
  <c r="H58" i="46" l="1"/>
  <c r="I58" i="46" s="1"/>
  <c r="M58" i="46"/>
  <c r="O58" i="46" s="1"/>
  <c r="F21" i="47"/>
  <c r="F20" i="47"/>
  <c r="F11" i="89"/>
  <c r="F19" i="47"/>
  <c r="F16" i="47"/>
  <c r="I57" i="46"/>
  <c r="F18" i="47"/>
  <c r="F17" i="47"/>
  <c r="C59" i="46" l="1"/>
  <c r="H59" i="46" l="1"/>
  <c r="M59" i="46"/>
  <c r="O59" i="46" s="1"/>
  <c r="C60" i="46" l="1"/>
  <c r="F22" i="47"/>
  <c r="I59" i="46"/>
  <c r="E5" i="62" s="1"/>
  <c r="H60" i="46" l="1"/>
  <c r="M60" i="46"/>
  <c r="O60" i="46" s="1"/>
  <c r="I60" i="46" l="1"/>
  <c r="E21" i="62" s="1"/>
  <c r="F24" i="47"/>
  <c r="C61" i="46" l="1"/>
  <c r="B30" i="93" l="1"/>
  <c r="H61" i="46"/>
  <c r="M61" i="46"/>
  <c r="O61" i="46" s="1"/>
  <c r="E2" i="63"/>
  <c r="E31" i="93"/>
  <c r="C62" i="46"/>
  <c r="H62" i="46" l="1"/>
  <c r="M62" i="46"/>
  <c r="O62" i="46" s="1"/>
  <c r="C63" i="46"/>
  <c r="I61" i="46"/>
  <c r="E6" i="63" s="1"/>
  <c r="F31" i="47"/>
  <c r="H63" i="46" l="1"/>
  <c r="M63" i="46"/>
  <c r="O63" i="46" s="1"/>
  <c r="C64" i="46"/>
  <c r="F32" i="47"/>
  <c r="I62" i="46"/>
  <c r="E17" i="63" s="1"/>
  <c r="M64" i="46" l="1"/>
  <c r="O64" i="46" s="1"/>
  <c r="H64" i="46"/>
  <c r="I63" i="46"/>
  <c r="E21" i="63" s="1"/>
  <c r="F33" i="47"/>
  <c r="C65" i="46" l="1"/>
  <c r="F34" i="47"/>
  <c r="I64" i="46"/>
  <c r="E25" i="63" s="1"/>
  <c r="H65" i="46" l="1"/>
  <c r="B31" i="93" s="1"/>
  <c r="M65" i="46"/>
  <c r="O65" i="46" s="1"/>
  <c r="C66" i="46" l="1"/>
  <c r="E2" i="64" s="1"/>
  <c r="I65" i="46"/>
  <c r="E37" i="63" s="1"/>
  <c r="F35" i="47"/>
  <c r="E32" i="93" l="1"/>
  <c r="H66" i="46"/>
  <c r="M66" i="46"/>
  <c r="O66" i="46" s="1"/>
  <c r="C67" i="46" l="1"/>
  <c r="I66" i="46"/>
  <c r="E7" i="64" s="1"/>
  <c r="F39" i="47"/>
  <c r="M67" i="46" l="1"/>
  <c r="O67" i="46" s="1"/>
  <c r="H67" i="46"/>
  <c r="B32" i="93" s="1"/>
  <c r="C68" i="46" l="1"/>
  <c r="E2" i="65" s="1"/>
  <c r="I67" i="46"/>
  <c r="E31" i="64" s="1"/>
  <c r="F40" i="47"/>
  <c r="E33" i="93" l="1"/>
  <c r="M68" i="46"/>
  <c r="O68" i="46" s="1"/>
  <c r="H68" i="46"/>
  <c r="B33" i="93" s="1"/>
  <c r="C69" i="46"/>
  <c r="H69" i="46" l="1"/>
  <c r="M69" i="46"/>
  <c r="O69" i="46" s="1"/>
  <c r="D34" i="93"/>
  <c r="E4" i="66"/>
  <c r="E35" i="93"/>
  <c r="C70" i="46"/>
  <c r="I68" i="46"/>
  <c r="E6" i="65" s="1"/>
  <c r="F46" i="47"/>
  <c r="M70" i="46" l="1"/>
  <c r="O70" i="46" s="1"/>
  <c r="H70" i="46"/>
  <c r="C71" i="46"/>
  <c r="F81" i="53"/>
  <c r="I69" i="46"/>
  <c r="E8" i="66" s="1"/>
  <c r="F8" i="51"/>
  <c r="M71" i="46" l="1"/>
  <c r="O71" i="46" s="1"/>
  <c r="H71" i="46"/>
  <c r="C72" i="46"/>
  <c r="F9" i="51"/>
  <c r="I70" i="46"/>
  <c r="E21" i="66" s="1"/>
  <c r="H72" i="46" l="1"/>
  <c r="M72" i="46"/>
  <c r="O72" i="46" s="1"/>
  <c r="C73" i="46"/>
  <c r="F10" i="51"/>
  <c r="I71" i="46"/>
  <c r="E37" i="66" s="1"/>
  <c r="M73" i="46" l="1"/>
  <c r="O73" i="46" s="1"/>
  <c r="H73" i="46"/>
  <c r="C74" i="46"/>
  <c r="I72" i="46"/>
  <c r="E81" i="66" s="1"/>
  <c r="F11" i="51"/>
  <c r="H74" i="46" l="1"/>
  <c r="B35" i="93" s="1"/>
  <c r="M74" i="46"/>
  <c r="O74" i="46" s="1"/>
  <c r="C75" i="46"/>
  <c r="I73" i="46"/>
  <c r="E95" i="66" s="1"/>
  <c r="F12" i="51"/>
  <c r="E2" i="67" l="1"/>
  <c r="E36" i="93"/>
  <c r="M75" i="46"/>
  <c r="O75" i="46" s="1"/>
  <c r="H75" i="46"/>
  <c r="F13" i="51"/>
  <c r="I74" i="46"/>
  <c r="E108" i="66" s="1"/>
  <c r="F13" i="50" l="1"/>
  <c r="F22" i="51"/>
  <c r="F21" i="51"/>
  <c r="F20" i="51"/>
  <c r="F19" i="51"/>
  <c r="F17" i="51"/>
  <c r="F18" i="51"/>
  <c r="I75" i="46"/>
  <c r="C76" i="46"/>
  <c r="M76" i="46" l="1"/>
  <c r="O76" i="46" s="1"/>
  <c r="H76" i="46"/>
  <c r="E4" i="68" l="1"/>
  <c r="C77" i="46"/>
  <c r="I76" i="46"/>
  <c r="E22" i="68" s="1"/>
  <c r="F23" i="51"/>
  <c r="M77" i="46" l="1"/>
  <c r="O77" i="46" s="1"/>
  <c r="H77" i="46"/>
  <c r="I77" i="46" l="1"/>
  <c r="E52" i="68" s="1"/>
  <c r="F25" i="51"/>
  <c r="C78" i="46" l="1"/>
  <c r="E2" i="69" l="1"/>
  <c r="H78" i="46"/>
  <c r="E37" i="93"/>
  <c r="M78" i="46"/>
  <c r="O78" i="46" s="1"/>
  <c r="C79" i="46"/>
  <c r="B36" i="93"/>
  <c r="H79" i="46" l="1"/>
  <c r="M79" i="46"/>
  <c r="O79" i="46" s="1"/>
  <c r="C80" i="46"/>
  <c r="I78" i="46"/>
  <c r="E7" i="69" s="1"/>
  <c r="F33" i="51"/>
  <c r="M80" i="46" l="1"/>
  <c r="O80" i="46" s="1"/>
  <c r="H80" i="46"/>
  <c r="C81" i="46"/>
  <c r="I79" i="46"/>
  <c r="E19" i="69" s="1"/>
  <c r="F34" i="51"/>
  <c r="M81" i="46" l="1"/>
  <c r="O81" i="46" s="1"/>
  <c r="H81" i="46"/>
  <c r="C82" i="46"/>
  <c r="I80" i="46"/>
  <c r="E23" i="69" s="1"/>
  <c r="F35" i="51"/>
  <c r="M82" i="46" l="1"/>
  <c r="O82" i="46" s="1"/>
  <c r="H82" i="46"/>
  <c r="I81" i="46"/>
  <c r="E28" i="69" s="1"/>
  <c r="F36" i="51"/>
  <c r="F37" i="51" l="1"/>
  <c r="I82" i="46"/>
  <c r="E42" i="69" s="1"/>
  <c r="B37" i="93"/>
  <c r="C83" i="46" l="1"/>
  <c r="E2" i="70" l="1"/>
  <c r="E38" i="93"/>
  <c r="M83" i="46"/>
  <c r="O83" i="46" s="1"/>
  <c r="H83" i="46"/>
  <c r="C84" i="46" l="1"/>
  <c r="F41" i="51"/>
  <c r="I83" i="46"/>
  <c r="E7" i="70" s="1"/>
  <c r="H84" i="46" l="1"/>
  <c r="M84" i="46"/>
  <c r="O84" i="46" s="1"/>
  <c r="C85" i="46"/>
  <c r="H85" i="46" l="1"/>
  <c r="E2" i="71"/>
  <c r="E39" i="93"/>
  <c r="M85" i="46"/>
  <c r="O85" i="46" s="1"/>
  <c r="I84" i="46"/>
  <c r="E27" i="70" s="1"/>
  <c r="F42" i="51"/>
  <c r="B38" i="93"/>
  <c r="C86" i="46" l="1"/>
  <c r="F47" i="51"/>
  <c r="I85" i="46"/>
  <c r="E6" i="71" s="1"/>
  <c r="M86" i="46" l="1"/>
  <c r="O86" i="46" s="1"/>
  <c r="H86" i="46"/>
  <c r="C87" i="46"/>
  <c r="D40" i="93" l="1"/>
  <c r="E41" i="93"/>
  <c r="E3" i="72"/>
  <c r="M87" i="46"/>
  <c r="O87" i="46" s="1"/>
  <c r="H87" i="46"/>
  <c r="C88" i="46"/>
  <c r="I86" i="46"/>
  <c r="E14" i="71" s="1"/>
  <c r="F49" i="51"/>
  <c r="B39" i="93"/>
  <c r="B34" i="93" l="1"/>
  <c r="B28" i="93" s="1"/>
  <c r="H88" i="46"/>
  <c r="I88" i="46" s="1"/>
  <c r="E56" i="72" s="1"/>
  <c r="M88" i="46"/>
  <c r="O88" i="46" s="1"/>
  <c r="C89" i="46"/>
  <c r="I87" i="46"/>
  <c r="E5" i="72" s="1"/>
  <c r="H89" i="46" l="1"/>
  <c r="M89" i="46"/>
  <c r="O89" i="46" s="1"/>
  <c r="C90" i="46"/>
  <c r="H90" i="46" l="1"/>
  <c r="I90" i="46" s="1"/>
  <c r="E84" i="72" s="1"/>
  <c r="M90" i="46"/>
  <c r="O90" i="46" s="1"/>
  <c r="C91" i="46"/>
  <c r="I89" i="46"/>
  <c r="E72" i="72" s="1"/>
  <c r="B41" i="93" l="1"/>
  <c r="E42" i="93"/>
  <c r="E2" i="73"/>
  <c r="H91" i="46"/>
  <c r="M91" i="46"/>
  <c r="O91" i="46" s="1"/>
  <c r="C92" i="46"/>
  <c r="E2" i="74" l="1"/>
  <c r="E43" i="93"/>
  <c r="M92" i="46"/>
  <c r="O92" i="46" s="1"/>
  <c r="H92" i="46"/>
  <c r="C93" i="46"/>
  <c r="I91" i="46"/>
  <c r="B42" i="93"/>
  <c r="M93" i="46" l="1"/>
  <c r="O93" i="46" s="1"/>
  <c r="H93" i="46"/>
  <c r="E2" i="75"/>
  <c r="E44" i="93"/>
  <c r="B43" i="93"/>
  <c r="I92" i="46"/>
  <c r="E45" i="93" l="1"/>
  <c r="B44" i="93"/>
  <c r="B40" i="93" s="1"/>
  <c r="I93" i="46"/>
  <c r="C94" i="46" l="1"/>
  <c r="C95" i="46" l="1"/>
  <c r="H94" i="46"/>
  <c r="E3" i="76"/>
  <c r="E47" i="93"/>
  <c r="D46" i="93"/>
  <c r="M94" i="46"/>
  <c r="O94" i="46" s="1"/>
  <c r="I94" i="46" l="1"/>
  <c r="E8" i="76" s="1"/>
  <c r="F44" i="47"/>
  <c r="C96" i="46"/>
  <c r="M95" i="46"/>
  <c r="O95" i="46" s="1"/>
  <c r="H95" i="46"/>
  <c r="B47" i="93" s="1"/>
  <c r="F46" i="51" l="1"/>
  <c r="I95" i="46"/>
  <c r="E14" i="76" s="1"/>
  <c r="M96" i="46"/>
  <c r="O96" i="46" s="1"/>
  <c r="E2" i="77"/>
  <c r="H96" i="46"/>
  <c r="C97" i="46"/>
  <c r="E48" i="93"/>
  <c r="M97" i="46" l="1"/>
  <c r="O97" i="46" s="1"/>
  <c r="C98" i="46"/>
  <c r="H97" i="46"/>
  <c r="E49" i="93"/>
  <c r="E2" i="78"/>
  <c r="E30" i="78"/>
  <c r="I96" i="46"/>
  <c r="B48" i="93"/>
  <c r="B49" i="93" l="1"/>
  <c r="B46" i="93" s="1"/>
  <c r="I97" i="46"/>
  <c r="D50" i="93"/>
  <c r="M98" i="46"/>
  <c r="O98" i="46" s="1"/>
  <c r="E51" i="93"/>
  <c r="H98" i="46"/>
  <c r="C99" i="46"/>
  <c r="M99" i="46" l="1"/>
  <c r="O99" i="46" s="1"/>
  <c r="H99" i="46"/>
  <c r="I99" i="46" s="1"/>
  <c r="E36" i="79" s="1"/>
  <c r="C100" i="46"/>
  <c r="I98" i="46"/>
  <c r="E3" i="79" s="1"/>
  <c r="B51" i="93" l="1"/>
  <c r="H100" i="46"/>
  <c r="M100" i="46"/>
  <c r="O100" i="46" s="1"/>
  <c r="E2" i="80"/>
  <c r="E52" i="93"/>
  <c r="C101" i="46"/>
  <c r="I100" i="46" l="1"/>
  <c r="E6" i="80" s="1"/>
  <c r="M101" i="46"/>
  <c r="O101" i="46" s="1"/>
  <c r="H101" i="46"/>
  <c r="I101" i="46" s="1"/>
  <c r="E94" i="80" s="1"/>
  <c r="C102" i="46"/>
  <c r="H102" i="46" l="1"/>
  <c r="M102" i="46"/>
  <c r="O102" i="46" s="1"/>
  <c r="I102" i="46" l="1"/>
  <c r="E140" i="80" s="1"/>
  <c r="C103" i="46" l="1"/>
  <c r="M103" i="46" l="1"/>
  <c r="O103" i="46" s="1"/>
  <c r="E53" i="93"/>
  <c r="H103" i="46"/>
  <c r="I103" i="46" s="1"/>
  <c r="E7" i="82" s="1"/>
  <c r="C104" i="46"/>
  <c r="E2" i="82"/>
  <c r="C105" i="46" l="1"/>
  <c r="H104" i="46"/>
  <c r="I104" i="46" s="1"/>
  <c r="E56" i="82" s="1"/>
  <c r="M104" i="46"/>
  <c r="O104" i="46" s="1"/>
  <c r="H105" i="46" l="1"/>
  <c r="I105" i="46" s="1"/>
  <c r="E102" i="82" s="1"/>
  <c r="M105" i="46"/>
  <c r="O105" i="46" s="1"/>
  <c r="B22" i="93" l="1"/>
  <c r="B25" i="93"/>
  <c r="B26" i="93"/>
  <c r="B24" i="93" s="1"/>
  <c r="B52" i="93"/>
  <c r="B20" i="93" l="1"/>
  <c r="C106" i="46" l="1"/>
  <c r="M106" i="46" l="1"/>
  <c r="O106" i="46" s="1"/>
  <c r="E2" i="84"/>
  <c r="H106" i="46"/>
  <c r="B53" i="93"/>
  <c r="B50" i="93" s="1"/>
  <c r="I106" i="46" l="1"/>
  <c r="E15" i="84" s="1"/>
  <c r="C107" i="46"/>
  <c r="B54" i="93" l="1"/>
  <c r="H107" i="46"/>
  <c r="M107" i="46"/>
  <c r="O107" i="46" s="1"/>
  <c r="E2" i="85"/>
  <c r="I107" i="46" l="1"/>
  <c r="B55" i="93"/>
  <c r="C108" i="46"/>
  <c r="C109" i="46" l="1"/>
  <c r="M108" i="46"/>
  <c r="O108" i="46" s="1"/>
  <c r="E57" i="93"/>
  <c r="H108" i="46"/>
  <c r="I108" i="46" s="1"/>
  <c r="E5" i="86" s="1"/>
  <c r="E3" i="86"/>
  <c r="H109" i="46" l="1"/>
  <c r="I109" i="46" s="1"/>
  <c r="E50" i="86" s="1"/>
  <c r="M109" i="46"/>
  <c r="O109" i="46" s="1"/>
  <c r="C110" i="46"/>
  <c r="E58" i="93" l="1"/>
  <c r="E2" i="87"/>
  <c r="M110" i="46"/>
  <c r="O110" i="46" s="1"/>
  <c r="D56" i="93"/>
  <c r="H110" i="46"/>
  <c r="C111" i="46"/>
  <c r="M111" i="46" l="1"/>
  <c r="O111" i="46" s="1"/>
  <c r="H111" i="46"/>
  <c r="E2" i="88"/>
  <c r="E59" i="93"/>
  <c r="C112" i="46"/>
  <c r="B58" i="93"/>
  <c r="I110" i="46"/>
  <c r="E4" i="87" s="1"/>
  <c r="M112" i="46" l="1"/>
  <c r="O112" i="46" s="1"/>
  <c r="H112" i="46"/>
  <c r="I112" i="46" s="1"/>
  <c r="E49" i="88" s="1"/>
  <c r="I111" i="46"/>
  <c r="E4" i="88" s="1"/>
  <c r="F21" i="48"/>
  <c r="F28" i="48"/>
  <c r="B59" i="93" l="1"/>
  <c r="B57" i="93" s="1"/>
  <c r="B56" i="93" l="1"/>
</calcChain>
</file>

<file path=xl/sharedStrings.xml><?xml version="1.0" encoding="utf-8"?>
<sst xmlns="http://schemas.openxmlformats.org/spreadsheetml/2006/main" count="3668" uniqueCount="1300">
  <si>
    <t>Tiers</t>
  </si>
  <si>
    <t>No.</t>
  </si>
  <si>
    <t>Valuation Name</t>
  </si>
  <si>
    <t>Departmental</t>
  </si>
  <si>
    <t>Administered</t>
  </si>
  <si>
    <t>Net Assets = Total Equity</t>
  </si>
  <si>
    <t>Net Assets (Statement of Financial Position)</t>
  </si>
  <si>
    <t>N/A</t>
  </si>
  <si>
    <t>Total Equity (Statement of Financial Position)</t>
  </si>
  <si>
    <t>Total Equity</t>
  </si>
  <si>
    <t>Total Equity (Statement of Changes in Equity)</t>
  </si>
  <si>
    <t>Cash at the end of the reporting period</t>
  </si>
  <si>
    <t>Statement of Financial Position</t>
  </si>
  <si>
    <t>Cash Flow Statement</t>
  </si>
  <si>
    <t>Surplus/(Deficit) for the period</t>
  </si>
  <si>
    <t>Statement of Comprehensive Income</t>
  </si>
  <si>
    <t>Statement of Changes in Equity</t>
  </si>
  <si>
    <t>Surplus/(Deficit) for the period - Comparative year</t>
  </si>
  <si>
    <t>Section Ref</t>
  </si>
  <si>
    <t>Hide/Unhide</t>
  </si>
  <si>
    <t xml:space="preserve">Enter the Current Year here (e.g. 20X2): </t>
  </si>
  <si>
    <t>20X2</t>
  </si>
  <si>
    <t>Enter the Comparator Year here (e.g. 20X1):</t>
  </si>
  <si>
    <t>20X1</t>
  </si>
  <si>
    <t>Certification</t>
  </si>
  <si>
    <t>Primary financial statements</t>
  </si>
  <si>
    <t>Overview</t>
  </si>
  <si>
    <t>Notes to the financial statements:</t>
  </si>
  <si>
    <t>7.4 Fair Value Measurement</t>
  </si>
  <si>
    <t>7.5 Administered - Fair Value Measurement</t>
  </si>
  <si>
    <t xml:space="preserve">Please refer to your Accountable Authority's delegation instrument under the PGPA Act to determine who is the Chief Financial Officer designate. </t>
  </si>
  <si>
    <t>Model Reference</t>
  </si>
  <si>
    <t>Section</t>
  </si>
  <si>
    <t>Number</t>
  </si>
  <si>
    <t>Sub-category</t>
  </si>
  <si>
    <t>Sub Number</t>
  </si>
  <si>
    <t>Note Title</t>
  </si>
  <si>
    <t>Note Reference</t>
  </si>
  <si>
    <t>Full Note Ref</t>
  </si>
  <si>
    <t>Full Note Title</t>
  </si>
  <si>
    <t>Use Note</t>
  </si>
  <si>
    <t>Sheet Ref</t>
  </si>
  <si>
    <t>Control Type</t>
  </si>
  <si>
    <t>Sheet Name</t>
  </si>
  <si>
    <t>Current Sheet Name</t>
  </si>
  <si>
    <t>IsSame</t>
  </si>
  <si>
    <t>Page Orientation</t>
  </si>
  <si>
    <t>Tier</t>
  </si>
  <si>
    <t>Primary</t>
  </si>
  <si>
    <t>DeptIS</t>
  </si>
  <si>
    <t>Dept</t>
  </si>
  <si>
    <t>Portrait</t>
  </si>
  <si>
    <t>DeptBS</t>
  </si>
  <si>
    <t>DeptCE</t>
  </si>
  <si>
    <t>DeptCF</t>
  </si>
  <si>
    <t>Administered Schedule of Comprehensive Income</t>
  </si>
  <si>
    <t>AdminIS</t>
  </si>
  <si>
    <t>Admin</t>
  </si>
  <si>
    <t>Administered Schedule of Assets and Liabilities</t>
  </si>
  <si>
    <t>AdminBS</t>
  </si>
  <si>
    <t>Administered Reconciliation Schedule</t>
  </si>
  <si>
    <t>AdminCE</t>
  </si>
  <si>
    <t>Administered Cash Flow Statement</t>
  </si>
  <si>
    <t>AdminCF</t>
  </si>
  <si>
    <t>Departmental Financial Performance</t>
  </si>
  <si>
    <t>Expenses</t>
  </si>
  <si>
    <t>Employee benefits</t>
  </si>
  <si>
    <t>FPE</t>
  </si>
  <si>
    <t>FPE1.1</t>
  </si>
  <si>
    <t>Suppliers</t>
  </si>
  <si>
    <t>Grants</t>
  </si>
  <si>
    <t>Finance costs</t>
  </si>
  <si>
    <t>Impairment loss on financial instruments</t>
  </si>
  <si>
    <t>Write-down and impairment of other assets</t>
  </si>
  <si>
    <t>Foreign exchange losses</t>
  </si>
  <si>
    <t>Other expenses</t>
  </si>
  <si>
    <t>Income tax expense (competitive neutrality)</t>
  </si>
  <si>
    <t>Own-Source Revenue and Gains</t>
  </si>
  <si>
    <t>Revenue from contracts with customers</t>
  </si>
  <si>
    <t>FPE1.2</t>
  </si>
  <si>
    <t>Fees and fines</t>
  </si>
  <si>
    <t>Interest</t>
  </si>
  <si>
    <t>Dividends</t>
  </si>
  <si>
    <t>Rental income</t>
  </si>
  <si>
    <t>Other revenue</t>
  </si>
  <si>
    <t>Foreign exchange gains</t>
  </si>
  <si>
    <t>Reversal of write-downs and impairment</t>
  </si>
  <si>
    <t>Other gains</t>
  </si>
  <si>
    <t>Revenue from Government</t>
  </si>
  <si>
    <t>Income and Expenses Administered on Behalf of Government</t>
  </si>
  <si>
    <t>Administered - Expenses</t>
  </si>
  <si>
    <t>FPE2.1</t>
  </si>
  <si>
    <t>Subsidies</t>
  </si>
  <si>
    <t>Personal benefits</t>
  </si>
  <si>
    <t>Write-down and impairment of assets</t>
  </si>
  <si>
    <t>Payments to corporate Commonwealth entities</t>
  </si>
  <si>
    <t>Administered - Income</t>
  </si>
  <si>
    <t>Income tax</t>
  </si>
  <si>
    <t>FPE2.2</t>
  </si>
  <si>
    <t>Indirect tax</t>
  </si>
  <si>
    <t>Other taxes</t>
  </si>
  <si>
    <t>Reversal of write-downs and impairments</t>
  </si>
  <si>
    <t>Departmental Financial Position</t>
  </si>
  <si>
    <t>Financial Assets</t>
  </si>
  <si>
    <t>Cash and cash equivalents</t>
  </si>
  <si>
    <t>FPO</t>
  </si>
  <si>
    <t>FPO3.1</t>
  </si>
  <si>
    <t>Trade and other receivables</t>
  </si>
  <si>
    <t>Equity accounted investments</t>
  </si>
  <si>
    <t>Other investments</t>
  </si>
  <si>
    <t>Other financial assets</t>
  </si>
  <si>
    <t>Non-Financial Assets</t>
  </si>
  <si>
    <t>Reconciliation of the opening and closing balances of property, plant and equipment and intangibles</t>
  </si>
  <si>
    <t>FPOPPE</t>
  </si>
  <si>
    <t>FPOPPE3.2</t>
  </si>
  <si>
    <t>Landscape</t>
  </si>
  <si>
    <t>FPOPPEA</t>
  </si>
  <si>
    <t>FPOPPEA3.2</t>
  </si>
  <si>
    <t>FPO3.2</t>
  </si>
  <si>
    <t>Inventories</t>
  </si>
  <si>
    <t>Other non-financial assets</t>
  </si>
  <si>
    <t>Payables</t>
  </si>
  <si>
    <t>FPO3.3</t>
  </si>
  <si>
    <t>Other payables</t>
  </si>
  <si>
    <t>Interest Bearing Liabilities</t>
  </si>
  <si>
    <t>Loans</t>
  </si>
  <si>
    <t>FPO3.4</t>
  </si>
  <si>
    <t>Leases</t>
  </si>
  <si>
    <t>Deposits</t>
  </si>
  <si>
    <t>Other interest bearing liabilities</t>
  </si>
  <si>
    <t>Other Provisions</t>
  </si>
  <si>
    <t>FPO3.5</t>
  </si>
  <si>
    <t>Other provisions</t>
  </si>
  <si>
    <t>Assets and Liabilities Administered on Behalf of Government</t>
  </si>
  <si>
    <t>Administered - Financial Assets</t>
  </si>
  <si>
    <t>FPO4.1</t>
  </si>
  <si>
    <t>Taxation receivables</t>
  </si>
  <si>
    <t>Administered - Non-Financial Assets</t>
  </si>
  <si>
    <t>FPOPPE4.2</t>
  </si>
  <si>
    <t>FPO4.2</t>
  </si>
  <si>
    <t>Administered - Payables</t>
  </si>
  <si>
    <t>FPO4.3</t>
  </si>
  <si>
    <t>Administered - Interest Bearing Liabilities</t>
  </si>
  <si>
    <t>FPO4.4</t>
  </si>
  <si>
    <t>Administered - Other Provisions</t>
  </si>
  <si>
    <t>Taxation refunds to be provided for</t>
  </si>
  <si>
    <t>FPO4.5</t>
  </si>
  <si>
    <t>Funding</t>
  </si>
  <si>
    <t>Appropriations</t>
  </si>
  <si>
    <t>Annual appropriations</t>
  </si>
  <si>
    <t>F</t>
  </si>
  <si>
    <t>F5.1</t>
  </si>
  <si>
    <t>Unspent annual appropriations</t>
  </si>
  <si>
    <t>Special appropriations</t>
  </si>
  <si>
    <t>Disclosures by agent in relation to annual and special appropriations</t>
  </si>
  <si>
    <t>Special Accounts</t>
  </si>
  <si>
    <t>Special accounts</t>
  </si>
  <si>
    <t>F5.2</t>
  </si>
  <si>
    <t>Regulatory Charging Summary</t>
  </si>
  <si>
    <t>Regulatory charging summary</t>
  </si>
  <si>
    <t>F5.3</t>
  </si>
  <si>
    <t>Net Cash Appropriation Arrangements</t>
  </si>
  <si>
    <t>Net cash appropriation arrangements</t>
  </si>
  <si>
    <t>F5.4</t>
  </si>
  <si>
    <t>People and relationships</t>
  </si>
  <si>
    <t>Employee Provisions</t>
  </si>
  <si>
    <t>Employee provisions</t>
  </si>
  <si>
    <t>PR</t>
  </si>
  <si>
    <t>PR6.1</t>
  </si>
  <si>
    <t>Administered - employee provisions</t>
  </si>
  <si>
    <t>Key Management Personnel Remuneration</t>
  </si>
  <si>
    <t>Senior management personnel remuneration</t>
  </si>
  <si>
    <t>PR6.2</t>
  </si>
  <si>
    <t>Related Party Disclosures</t>
  </si>
  <si>
    <t>Related party disclosures</t>
  </si>
  <si>
    <t>PR6.3</t>
  </si>
  <si>
    <t>Managing uncertainties</t>
  </si>
  <si>
    <t xml:space="preserve">Contingent Assets and Liabilities </t>
  </si>
  <si>
    <t xml:space="preserve">Contingent assets and liabilities </t>
  </si>
  <si>
    <t>MU</t>
  </si>
  <si>
    <t>MU7.1</t>
  </si>
  <si>
    <t>Administered - contingent assets and liabilities</t>
  </si>
  <si>
    <t>Financial Instruments</t>
  </si>
  <si>
    <t>Categories of financial instruments</t>
  </si>
  <si>
    <t>MU7.2</t>
  </si>
  <si>
    <t>Net gains or losses on financial assets</t>
  </si>
  <si>
    <t>Net gains or losses on financial liabilities</t>
  </si>
  <si>
    <t>Administered - Financial Instruments</t>
  </si>
  <si>
    <t>MU7.3</t>
  </si>
  <si>
    <t>Fair Value Measurement</t>
  </si>
  <si>
    <t>Fair value measurement</t>
  </si>
  <si>
    <t>MU7.4</t>
  </si>
  <si>
    <t>Administered - Fair Value Measurement</t>
  </si>
  <si>
    <t>Administered - fair value measurement</t>
  </si>
  <si>
    <t>MU7.5</t>
  </si>
  <si>
    <t>Other information</t>
  </si>
  <si>
    <t>Current/non-current distinction for assets and liabilities</t>
  </si>
  <si>
    <t>OI</t>
  </si>
  <si>
    <t>OI8.1</t>
  </si>
  <si>
    <t>Administered - current/non-current distinction for assets and liabilities</t>
  </si>
  <si>
    <t>Assets Held in Trust</t>
  </si>
  <si>
    <t>Assets held in trust</t>
  </si>
  <si>
    <t>OI8.2</t>
  </si>
  <si>
    <t>Restructuring</t>
  </si>
  <si>
    <t>OI8.3</t>
  </si>
  <si>
    <t>Administered - restructuring</t>
  </si>
  <si>
    <t>MODEL REF</t>
  </si>
  <si>
    <t>RMG 125 part 3, 9</t>
  </si>
  <si>
    <t>Note ID</t>
  </si>
  <si>
    <t>AASB1060.25(b)(i)
AASB1060.222-225</t>
  </si>
  <si>
    <t>Original Budget</t>
  </si>
  <si>
    <t>Notes</t>
  </si>
  <si>
    <t>$'000</t>
  </si>
  <si>
    <t>NET COST OF SERVICES</t>
  </si>
  <si>
    <t>Note Ref</t>
  </si>
  <si>
    <t>Depreciation and amortisation</t>
  </si>
  <si>
    <t>AASB 1060.52(b)</t>
  </si>
  <si>
    <t xml:space="preserve">AASB 1060.119(c)  </t>
  </si>
  <si>
    <t>Working</t>
  </si>
  <si>
    <t>Losses from asset sales</t>
  </si>
  <si>
    <t>Total expenses</t>
  </si>
  <si>
    <t>Own-source income</t>
  </si>
  <si>
    <t>Own-source revenue</t>
  </si>
  <si>
    <t>AASB1060.119(b)</t>
  </si>
  <si>
    <t>AASB1060.52(a)</t>
  </si>
  <si>
    <t>Total own-source revenue</t>
  </si>
  <si>
    <t>Gains</t>
  </si>
  <si>
    <t>Gains from sale of assets</t>
  </si>
  <si>
    <t>AASB 1060.180(a)</t>
  </si>
  <si>
    <t>AASB 1060.169(b)</t>
  </si>
  <si>
    <t>Total gains</t>
  </si>
  <si>
    <t>Total own-source income</t>
  </si>
  <si>
    <t>Net (cost of)/contribution by services</t>
  </si>
  <si>
    <t>Surplus/(Deficit) before income tax on continuing operations</t>
  </si>
  <si>
    <t xml:space="preserve">AASB 1060.52(d) </t>
  </si>
  <si>
    <t>Income tax expense</t>
  </si>
  <si>
    <t>Surplus/(Deficit) after income tax on continuing operations</t>
  </si>
  <si>
    <t>AASB 1060.52(g)</t>
  </si>
  <si>
    <t>OTHER COMPREHENSIVE INCOME</t>
  </si>
  <si>
    <t>AASB1060.52(g)(i)</t>
  </si>
  <si>
    <t>Items not subject to subsequent reclassification to net cost of services</t>
  </si>
  <si>
    <t>AASB 1060 Appendix A</t>
  </si>
  <si>
    <t>Changes in asset revaluation reserve</t>
  </si>
  <si>
    <t>Remeasurements of defined benefit plans</t>
  </si>
  <si>
    <t>Share of associates and joint ventures</t>
  </si>
  <si>
    <t>AASB 1060.52(g)(ii)</t>
  </si>
  <si>
    <t>Items subject to subsequent reclassification to net cost of services</t>
  </si>
  <si>
    <t>Gains/(Losses) on foreign currency translation</t>
  </si>
  <si>
    <t>AASB 1060 Appendix A &amp; AASB 1060.119(a)(iii)</t>
  </si>
  <si>
    <t>Gains/(Losses) on financial assets at amortised cost</t>
  </si>
  <si>
    <t>AASB 1060 Appendix A &amp; AASB 1060.119(a)(vi)</t>
  </si>
  <si>
    <t>Gains/(Losses) on financial assets at fair value through other comprehensive income</t>
  </si>
  <si>
    <t xml:space="preserve">AASB 1060.52(i) </t>
  </si>
  <si>
    <t>Total comprehensive income/(loss)</t>
  </si>
  <si>
    <t>The above statement should be read in conjunction with the accompanying notes.</t>
  </si>
  <si>
    <t>AASB 1060.222(f) &amp; AASB 1060.225</t>
  </si>
  <si>
    <t>RMG 119, 110, 125 part 4,9</t>
  </si>
  <si>
    <t xml:space="preserve">AASB 1060.25(a)
AASB 1060.222(a) &amp; (e) </t>
  </si>
  <si>
    <t>$’000</t>
  </si>
  <si>
    <t>ASSETS</t>
  </si>
  <si>
    <t>Financial assets</t>
  </si>
  <si>
    <t xml:space="preserve">AASB 1060.35(a) </t>
  </si>
  <si>
    <t xml:space="preserve">AASB 1060.35(b) </t>
  </si>
  <si>
    <t xml:space="preserve">AASB 1060.35 (i) &amp; (j) </t>
  </si>
  <si>
    <t xml:space="preserve">AASB 1060.35(c) </t>
  </si>
  <si>
    <t>Total financial assets</t>
  </si>
  <si>
    <r>
      <t>Non-financial assets</t>
    </r>
    <r>
      <rPr>
        <b/>
        <vertAlign val="superscript"/>
        <sz val="9"/>
        <rFont val="Cambria"/>
        <family val="1"/>
      </rPr>
      <t>1</t>
    </r>
  </si>
  <si>
    <t xml:space="preserve">AASB 1060.35(e) </t>
  </si>
  <si>
    <t>Land</t>
  </si>
  <si>
    <t>Buildings</t>
  </si>
  <si>
    <t>Heritage and cultural</t>
  </si>
  <si>
    <t>Plant and equipment</t>
  </si>
  <si>
    <t xml:space="preserve">AASB 1060.35(g) </t>
  </si>
  <si>
    <t>Computer software</t>
  </si>
  <si>
    <t>Other intangibles</t>
  </si>
  <si>
    <t xml:space="preserve">AASB 1060.35(d) </t>
  </si>
  <si>
    <t>AASB 1060.35(m)</t>
  </si>
  <si>
    <t>Tax assets</t>
  </si>
  <si>
    <t>Total non-financial assets</t>
  </si>
  <si>
    <t xml:space="preserve">AASB 1060.35(r) </t>
  </si>
  <si>
    <t>Assets held for sale</t>
  </si>
  <si>
    <t>Total assets</t>
  </si>
  <si>
    <t>LIABILITIES</t>
  </si>
  <si>
    <t xml:space="preserve">AASB 1060.35(k) </t>
  </si>
  <si>
    <t>Total payables</t>
  </si>
  <si>
    <t xml:space="preserve">AASB 1060.35(l) </t>
  </si>
  <si>
    <t>Interest bearing liabilities</t>
  </si>
  <si>
    <t>Total interest bearing liabilities</t>
  </si>
  <si>
    <t xml:space="preserve">AASB 1060.35(o) </t>
  </si>
  <si>
    <t>Provisions</t>
  </si>
  <si>
    <t>Total provisions</t>
  </si>
  <si>
    <t xml:space="preserve">AASB 1060.35(s) </t>
  </si>
  <si>
    <t>Liabilities included in disposal groups held for sale</t>
  </si>
  <si>
    <t>Total liabilities</t>
  </si>
  <si>
    <t>Net assets</t>
  </si>
  <si>
    <t>EQUITY</t>
  </si>
  <si>
    <t xml:space="preserve">AASB 1060.35(q) </t>
  </si>
  <si>
    <t>Contributed equity</t>
  </si>
  <si>
    <t xml:space="preserve">AASB 1060.44(f) </t>
  </si>
  <si>
    <t>Reserves</t>
  </si>
  <si>
    <t>Retained surplus/(Accumulated deficit)</t>
  </si>
  <si>
    <t>Total equity</t>
  </si>
  <si>
    <t>AASB 16.47(a)(ii)</t>
  </si>
  <si>
    <t>1. Right-of-use assets are included in the following line items [disclose the items where right-of use assets are included e.g. Land, Buildings, Plant and Equipment]</t>
  </si>
  <si>
    <t xml:space="preserve">RMG 100, 118, 119, 124, 125 part 3,7,8 </t>
  </si>
  <si>
    <t>AASB 1060.25(c)
AASB 1060.222(c) &amp; (e)</t>
  </si>
  <si>
    <t>AASB 1060.61</t>
  </si>
  <si>
    <t>CONTRIBUTED EQUITY</t>
  </si>
  <si>
    <t xml:space="preserve">AASB 1060.61(c) </t>
  </si>
  <si>
    <t>Opening balance as at 1 July</t>
  </si>
  <si>
    <t>Balance carried forward from previous period</t>
  </si>
  <si>
    <t xml:space="preserve">AASB 1060.61(b) </t>
  </si>
  <si>
    <t>Adjustment for errors</t>
  </si>
  <si>
    <t>Adjustment for changes in accounting policies</t>
  </si>
  <si>
    <t>Adjusted opening balance</t>
  </si>
  <si>
    <t>Comprehensive income</t>
  </si>
  <si>
    <t>AASB 1060.61(c)(ii)</t>
  </si>
  <si>
    <t>Other comprehensive income</t>
  </si>
  <si>
    <t>AASB 1060.61(a)</t>
  </si>
  <si>
    <t>Total comprehensive income</t>
  </si>
  <si>
    <t>AASB 1060.61(c)(iii)</t>
  </si>
  <si>
    <t>Transactions with owners</t>
  </si>
  <si>
    <t>Distributions to owners</t>
  </si>
  <si>
    <t>Returns on capital</t>
  </si>
  <si>
    <t>Returns of capital</t>
  </si>
  <si>
    <t>AASB 1004.49</t>
  </si>
  <si>
    <t>[Disclose other returns of capital by class]</t>
  </si>
  <si>
    <t>Contributions by owners</t>
  </si>
  <si>
    <t xml:space="preserve">Equity injection </t>
  </si>
  <si>
    <t>Equity injection - Appropriations</t>
  </si>
  <si>
    <t>Departmental capital budget</t>
  </si>
  <si>
    <t>[Disclose other contributions by owners by class]</t>
  </si>
  <si>
    <t xml:space="preserve">Restructuring </t>
  </si>
  <si>
    <t>Total transactions with owners</t>
  </si>
  <si>
    <t>Transfers between equity components</t>
  </si>
  <si>
    <t>Closing balance as at 30 June</t>
  </si>
  <si>
    <t>RETAINED EARNINGS</t>
  </si>
  <si>
    <t>Opening balance</t>
  </si>
  <si>
    <t>AASB 1060.61(c)(i)</t>
  </si>
  <si>
    <t>ASSET REVALUATION RESERVE</t>
  </si>
  <si>
    <t>[DISCLOSE OTHER RESERVES]</t>
  </si>
  <si>
    <t>TOTAL EQUITY</t>
  </si>
  <si>
    <t>RMG 100, 125 part 5,9</t>
  </si>
  <si>
    <t xml:space="preserve">AASB 1060.25(d)
AASB 1060.222(d) &amp; (e) </t>
  </si>
  <si>
    <t xml:space="preserve">AASB 1060.70(b) </t>
  </si>
  <si>
    <t xml:space="preserve">AASB 1060.66 </t>
  </si>
  <si>
    <t>OPERATING ACTIVITIES</t>
  </si>
  <si>
    <t>Cash received</t>
  </si>
  <si>
    <t xml:space="preserve">Appropriations </t>
  </si>
  <si>
    <t xml:space="preserve">Receipts from Government </t>
  </si>
  <si>
    <t>AASB 1060.67(a)</t>
  </si>
  <si>
    <t>Sale of goods and rendering of services</t>
  </si>
  <si>
    <t xml:space="preserve">AASB 1060.82 </t>
  </si>
  <si>
    <t>Int 1031.11</t>
  </si>
  <si>
    <t>GST received</t>
  </si>
  <si>
    <t>Other</t>
  </si>
  <si>
    <t>Total cash received</t>
  </si>
  <si>
    <t>Cash used</t>
  </si>
  <si>
    <t xml:space="preserve">AASB 1060.67(d) </t>
  </si>
  <si>
    <t>Employees</t>
  </si>
  <si>
    <t xml:space="preserve">AASB 1060.67(c) </t>
  </si>
  <si>
    <t>AASB 1060.67(f)</t>
  </si>
  <si>
    <t>Borrowing costs</t>
  </si>
  <si>
    <t>AASB 16.50(b)</t>
  </si>
  <si>
    <t>Interest payments on lease liabilities</t>
  </si>
  <si>
    <t>AASB 1060.67(e)</t>
  </si>
  <si>
    <t>Income taxes paid</t>
  </si>
  <si>
    <t>GST paid</t>
  </si>
  <si>
    <t>Section31ReceiptsTransferredToOPA*</t>
  </si>
  <si>
    <t>RMG Part 5</t>
  </si>
  <si>
    <t>Section 74 receipts transferred to OPA</t>
  </si>
  <si>
    <t>Total cash used</t>
  </si>
  <si>
    <t>Net cash from/(used by) operating activities</t>
  </si>
  <si>
    <t>AASB 1060.66 &amp;
AASB 1060.68</t>
  </si>
  <si>
    <t>INVESTING ACTIVITIES</t>
  </si>
  <si>
    <t>AASB 1060.74</t>
  </si>
  <si>
    <t>Proceeds from sales of property, plant and equipment</t>
  </si>
  <si>
    <t>Proceeds from sales of financial instruments</t>
  </si>
  <si>
    <t>Investments</t>
  </si>
  <si>
    <t>Purchase of property, plant and equipment</t>
  </si>
  <si>
    <t>Purchase of financial instruments</t>
  </si>
  <si>
    <t>Net cash from/(used by) investing activities</t>
  </si>
  <si>
    <t>AASB 1060.66 &amp; 
AASB 1060.69</t>
  </si>
  <si>
    <t>FINANCING ACTIVITIES</t>
  </si>
  <si>
    <t>Borrowings</t>
  </si>
  <si>
    <t>Proceeds from issuing financial instruments</t>
  </si>
  <si>
    <t>Return of contributed equity</t>
  </si>
  <si>
    <t>Repayment of borrowings</t>
  </si>
  <si>
    <t>AASB 16.50(a)</t>
  </si>
  <si>
    <t>Principal payments of lease liabilities</t>
  </si>
  <si>
    <t>AASB 1060.82</t>
  </si>
  <si>
    <t>Dividends paid</t>
  </si>
  <si>
    <t>Net cash from/(used by) financing activities</t>
  </si>
  <si>
    <t xml:space="preserve">AASB 1060.88 </t>
  </si>
  <si>
    <t>Net increase/(decrease) in cash held</t>
  </si>
  <si>
    <t>Cash and cash equivalents at the beginning of the reporting period</t>
  </si>
  <si>
    <t>AASB 1060.81</t>
  </si>
  <si>
    <r>
      <rPr>
        <sz val="9"/>
        <color rgb="FF7030A0"/>
        <rFont val="Cambria"/>
        <family val="1"/>
      </rPr>
      <t xml:space="preserve">[if applicable] </t>
    </r>
    <r>
      <rPr>
        <sz val="9"/>
        <color theme="1"/>
        <rFont val="Cambria"/>
        <family val="1"/>
      </rPr>
      <t>Effect of exchange rate movements on cash and cash equivalents at the beginning of the reporting period</t>
    </r>
  </si>
  <si>
    <t>Cash and cash equivalents at the end of the reporting period</t>
  </si>
  <si>
    <t>RMG 125 part 6,9</t>
  </si>
  <si>
    <t xml:space="preserve">AASB 1060.223(a) </t>
  </si>
  <si>
    <t xml:space="preserve">AASB 1060.219(b) </t>
  </si>
  <si>
    <t xml:space="preserve">Total expenses </t>
  </si>
  <si>
    <t xml:space="preserve">AASB 1060.219(a) </t>
  </si>
  <si>
    <t>Income</t>
  </si>
  <si>
    <t>Revenue</t>
  </si>
  <si>
    <t>Taxation revenue</t>
  </si>
  <si>
    <t>Total taxation revenue</t>
  </si>
  <si>
    <t>Non-taxation revenue</t>
  </si>
  <si>
    <t>Total non-taxation revenue</t>
  </si>
  <si>
    <t>Total revenue</t>
  </si>
  <si>
    <t>Total income</t>
  </si>
  <si>
    <t>Surplus/(Deficit)</t>
  </si>
  <si>
    <t>The above schedule should be read in conjunction with the accompanying notes.</t>
  </si>
  <si>
    <t>AASB 1060.223(b) &amp; AASB 1060.225</t>
  </si>
  <si>
    <t>RMG 109, 110, 125 part 6,9</t>
  </si>
  <si>
    <t xml:space="preserve">AASB 1060.219(c) </t>
  </si>
  <si>
    <t>Total assets administered on behalf of Government</t>
  </si>
  <si>
    <t xml:space="preserve">AASB 1060.219(d) </t>
  </si>
  <si>
    <t>Total liabilities administered on behalf of Government</t>
  </si>
  <si>
    <t>Net assets/(liabilities)</t>
  </si>
  <si>
    <t>RMG 100, 116, 118, 119, 125 part 6,7,8,9</t>
  </si>
  <si>
    <t>Opening assets less liabilities as at 1 July</t>
  </si>
  <si>
    <t>Adjustment for change in accounting policies</t>
  </si>
  <si>
    <t>Adjusted opening assets less liabilities</t>
  </si>
  <si>
    <t xml:space="preserve">Expenses </t>
  </si>
  <si>
    <t xml:space="preserve">Payments to entities other than corporate Commonwealth entities </t>
  </si>
  <si>
    <t>Revaluations transferred to/(from) reserves</t>
  </si>
  <si>
    <t>Currency translation gains/(losses) transferred to/(from) reserves</t>
  </si>
  <si>
    <t>Transfers (to)/from the Australian Government</t>
  </si>
  <si>
    <t>RMG 125 part 8</t>
  </si>
  <si>
    <t>Appropriation transfers from Official Public Account</t>
  </si>
  <si>
    <t>Administered assets and liabilities appropriations</t>
  </si>
  <si>
    <t xml:space="preserve">Special appropriations (limited) </t>
  </si>
  <si>
    <t xml:space="preserve">Special appropriations (unlimited) </t>
  </si>
  <si>
    <t>Appropriation transfers to OPA</t>
  </si>
  <si>
    <t>Transfers to OPA</t>
  </si>
  <si>
    <t>Transfers to other entities (Finance only)</t>
  </si>
  <si>
    <t>Transfers from other entities (Finance only)</t>
  </si>
  <si>
    <t>Closing assets less liabilities as at 30 June</t>
  </si>
  <si>
    <t>RMG 100, 118, 119, 125 part 6</t>
  </si>
  <si>
    <t xml:space="preserve">AASB 1060.64 </t>
  </si>
  <si>
    <t>AASB 1060.66</t>
  </si>
  <si>
    <t>Taxes</t>
  </si>
  <si>
    <t>Fees and Fines</t>
  </si>
  <si>
    <t>AASB 1060.66 &amp; AASB 1060.68</t>
  </si>
  <si>
    <t>Proceeds from sale of property, plant and equipment</t>
  </si>
  <si>
    <t>Proceeds from sales of investments</t>
  </si>
  <si>
    <t>Repayments of advances and loans</t>
  </si>
  <si>
    <t>Transfers from other entities</t>
  </si>
  <si>
    <t>Advances and loans made</t>
  </si>
  <si>
    <t>Loans to corporate Commonwealth entities</t>
  </si>
  <si>
    <t>Transfers to other entities</t>
  </si>
  <si>
    <t>Corporate Commonwealth entity investments</t>
  </si>
  <si>
    <t>AASB 1060.66 &amp; AASB 1060.69</t>
  </si>
  <si>
    <t>Proceeds from borrowings</t>
  </si>
  <si>
    <t>Net repayment of borrowings</t>
  </si>
  <si>
    <t>RMG 125 part 6,8</t>
  </si>
  <si>
    <t>Cash from Official Public Account</t>
  </si>
  <si>
    <t>Transfer from other entities (Finance only)</t>
  </si>
  <si>
    <t>Total cash from official public account</t>
  </si>
  <si>
    <t>Cash to Official Public Account</t>
  </si>
  <si>
    <t>Transfer to other entities (Finance only)</t>
  </si>
  <si>
    <t>Total cash to official public account</t>
  </si>
  <si>
    <r>
      <rPr>
        <sz val="9"/>
        <color rgb="FF7030A0"/>
        <rFont val="Cambria"/>
        <family val="1"/>
      </rPr>
      <t>[if applicable]</t>
    </r>
    <r>
      <rPr>
        <sz val="9"/>
        <rFont val="Cambria"/>
        <family val="1"/>
      </rPr>
      <t xml:space="preserve"> Effect of exchange rate movements on cash and cash equivalents at the beginning of the reporting period</t>
    </r>
  </si>
  <si>
    <t>This schedule should be read in conjunction with the accompanying notes.</t>
  </si>
  <si>
    <t>AASB1060.32</t>
  </si>
  <si>
    <t>[If not disclosed elsewhere in information published with the financial statements] Disclose the domicile and legal form of the entity, its country of incorporation and the address of its registered office (or principal place of business, if different from the registered office). Disclose a description of the nature of the entity's operations and its principal activities.</t>
  </si>
  <si>
    <t>[Delete if not required] The continued existence of the entity in its present form and with its present programs is dependent on Government policy and on continuing funding by Parliament for the entity's administration and programs.</t>
  </si>
  <si>
    <t>FRR9(a)</t>
  </si>
  <si>
    <t>The entity conducts the following administered activities on behalf of the Government: [disclose details]</t>
  </si>
  <si>
    <t>The Basis of Preparation</t>
  </si>
  <si>
    <t xml:space="preserve">The financial statements are required by [select a relevant act]: </t>
  </si>
  <si>
    <r>
      <t xml:space="preserve">     a) section 42 of the </t>
    </r>
    <r>
      <rPr>
        <i/>
        <sz val="9"/>
        <color theme="1"/>
        <rFont val="Cambria"/>
        <family val="1"/>
      </rPr>
      <t>Public Governance, Performance and Accountability Act 2013</t>
    </r>
    <r>
      <rPr>
        <sz val="9"/>
        <color theme="1"/>
        <rFont val="Cambria"/>
        <family val="1"/>
      </rPr>
      <t>; and</t>
    </r>
  </si>
  <si>
    <t xml:space="preserve">     b) [other legislation – list as applicable]. </t>
  </si>
  <si>
    <t>The financial statements have been prepared in accordance with:</t>
  </si>
  <si>
    <r>
      <t xml:space="preserve">     a) </t>
    </r>
    <r>
      <rPr>
        <i/>
        <sz val="9"/>
        <color theme="1"/>
        <rFont val="Cambria"/>
        <family val="1"/>
      </rPr>
      <t>Public Governance, Performance and Accountability (Financial Reporting) Rule 2015</t>
    </r>
    <r>
      <rPr>
        <sz val="9"/>
        <color theme="1"/>
        <rFont val="Cambria"/>
        <family val="1"/>
      </rPr>
      <t xml:space="preserve"> (FRR); and  </t>
    </r>
  </si>
  <si>
    <t xml:space="preserve">     b) Australian Accounting Standards and Interpretations – including simplified disclosures for Tier 2 Entities under AASB 1060 issued by the Australian Accounting Standards Board (AASB) that apply for the reporting period.</t>
  </si>
  <si>
    <t xml:space="preserve">AASB 1060.31(d) &amp; AASB 1060.181
</t>
  </si>
  <si>
    <t>The financial statements have been prepared on an accrual basis and in accordance with the historical cost convention, except for certain assets and liabilities at fair value. Except where stated, no allowance is made for the effect of changing prices on the results or the financial position. The financial statements are presented in Australian dollars. [Disclose functional currency if it differs from the presentation currency].</t>
  </si>
  <si>
    <t>AASB 1060.106</t>
  </si>
  <si>
    <r>
      <rPr>
        <b/>
        <sz val="9"/>
        <color theme="1"/>
        <rFont val="Cambria"/>
        <family val="1"/>
      </rPr>
      <t>New Accounting Standards</t>
    </r>
    <r>
      <rPr>
        <b/>
        <sz val="9"/>
        <color rgb="FF0070C0"/>
        <rFont val="Cambria"/>
        <family val="1"/>
      </rPr>
      <t xml:space="preserve"> [Remove disclosure if not applicable]</t>
    </r>
  </si>
  <si>
    <r>
      <rPr>
        <i/>
        <sz val="9"/>
        <rFont val="Cambria"/>
        <family val="1"/>
      </rPr>
      <t>Adoption of New Australian Accounting Standard Requirements</t>
    </r>
    <r>
      <rPr>
        <sz val="9"/>
        <rFont val="Cambria"/>
        <family val="1"/>
      </rPr>
      <t xml:space="preserve">
The following amending standards were issued prior to the signing of the statement by the accountable authority and chief financial officer, were applicable to the current reporting period and had a material effect on the entity’s financial statements: 
</t>
    </r>
  </si>
  <si>
    <t>Standard/ Interpretation</t>
  </si>
  <si>
    <t>Nature of change in accounting policy, transitional provisions, and adjustment to financial statements</t>
  </si>
  <si>
    <t>[Insert new standards, amending standards and interpretations]</t>
  </si>
  <si>
    <r>
      <t xml:space="preserve">[Insert summary of new standard]
The details of the changes in accounting policies and adjustments are disclosed below and in the relevant notes to the financial statements.  This amending standard is </t>
    </r>
    <r>
      <rPr>
        <sz val="9"/>
        <color rgb="FFFF0000"/>
        <rFont val="Cambria"/>
        <family val="1"/>
      </rPr>
      <t>[</t>
    </r>
    <r>
      <rPr>
        <i/>
        <sz val="9"/>
        <color rgb="FFFF0000"/>
        <rFont val="Cambria"/>
        <family val="1"/>
      </rPr>
      <t>amend</t>
    </r>
    <r>
      <rPr>
        <sz val="9"/>
        <color rgb="FFFF0000"/>
        <rFont val="Cambria"/>
        <family val="1"/>
      </rPr>
      <t xml:space="preserve"> </t>
    </r>
    <r>
      <rPr>
        <i/>
        <sz val="9"/>
        <color rgb="FFFF0000"/>
        <rFont val="Cambria"/>
        <family val="1"/>
      </rPr>
      <t xml:space="preserve">as needed </t>
    </r>
    <r>
      <rPr>
        <sz val="9"/>
        <color rgb="FFFF0000"/>
        <rFont val="Cambria"/>
        <family val="1"/>
      </rPr>
      <t>- not expected to have a material impact]</t>
    </r>
    <r>
      <rPr>
        <sz val="9"/>
        <color theme="1"/>
        <rFont val="Cambria"/>
        <family val="1"/>
      </rPr>
      <t xml:space="preserve"> on the entity's financial statements for the current reporting period or future reporting periods. </t>
    </r>
  </si>
  <si>
    <t>Taxation</t>
  </si>
  <si>
    <t>The entity is exempt from all forms of taxation except Fringe Benefits Tax (FBT) and the Goods and Services Tax (GST).</t>
  </si>
  <si>
    <t>AASB 1060.219</t>
  </si>
  <si>
    <t>Reporting of Administered activities</t>
  </si>
  <si>
    <t>Administered revenues, expenses, assets, liabilities and cash flows are disclosed in the administered schedules and related notes.</t>
  </si>
  <si>
    <t xml:space="preserve">Except where otherwise stated, administered items are accounted for on the same basis and using the same policies as for departmental items, including the application of Australian Accounting Standards. </t>
  </si>
  <si>
    <t>Events After the Reporting Period</t>
  </si>
  <si>
    <t>AASB 1060.187</t>
  </si>
  <si>
    <t>On [disclose date], [disclose details of events after the reporting period]. [Disclose an estimate of its financial effect, or a statement that such an estimate cannot be made].</t>
  </si>
  <si>
    <t>RMG 110, 111, 114, 125 part 3</t>
  </si>
  <si>
    <t>Sub Section</t>
  </si>
  <si>
    <t>Wages and salaries</t>
  </si>
  <si>
    <t>Superannuation</t>
  </si>
  <si>
    <t>Defined contribution plans</t>
  </si>
  <si>
    <t>Defined benefit plans</t>
  </si>
  <si>
    <t>Leave and other entitlements</t>
  </si>
  <si>
    <t>Separation and redundancies</t>
  </si>
  <si>
    <t>Total employee benefits</t>
  </si>
  <si>
    <t>Goods and services supplied or rendered</t>
  </si>
  <si>
    <t>AASB 1060.98-99</t>
  </si>
  <si>
    <t>Audit fees (paid)</t>
  </si>
  <si>
    <t>Consultants</t>
  </si>
  <si>
    <t>Contractors</t>
  </si>
  <si>
    <t>Travel</t>
  </si>
  <si>
    <t>AASB 1060.44(c)(iii)</t>
  </si>
  <si>
    <t>Inventory consumed</t>
  </si>
  <si>
    <t>IT services</t>
  </si>
  <si>
    <t>Total goods and services supplied or rendered</t>
  </si>
  <si>
    <t>Goods supplied</t>
  </si>
  <si>
    <t xml:space="preserve">Services rendered </t>
  </si>
  <si>
    <t>Other suppliers</t>
  </si>
  <si>
    <t>Workers compensation expenses</t>
  </si>
  <si>
    <t>AASB 16.53(c)</t>
  </si>
  <si>
    <t>Short-term leases</t>
  </si>
  <si>
    <t>AASB 16.53(d)</t>
  </si>
  <si>
    <t>Low value leases</t>
  </si>
  <si>
    <r>
      <rPr>
        <sz val="9"/>
        <color theme="1"/>
        <rFont val="Cambria"/>
        <family val="1"/>
      </rPr>
      <t>AASB 16.53(e)</t>
    </r>
    <r>
      <rPr>
        <sz val="9"/>
        <color rgb="FF008542"/>
        <rFont val="Cambria"/>
        <family val="1"/>
      </rPr>
      <t xml:space="preserve"> </t>
    </r>
  </si>
  <si>
    <t>Variable lease payments</t>
  </si>
  <si>
    <t>Total other suppliers</t>
  </si>
  <si>
    <t>Total suppliers</t>
  </si>
  <si>
    <t>AASB 16.55</t>
  </si>
  <si>
    <r>
      <t xml:space="preserve">The Entity has short-term lease commitments of $X,XXX as at 30 June </t>
    </r>
    <r>
      <rPr>
        <b/>
        <sz val="9"/>
        <color rgb="FFFF0000"/>
        <rFont val="Cambria"/>
        <family val="1"/>
      </rPr>
      <t>20x2</t>
    </r>
    <r>
      <rPr>
        <sz val="9"/>
        <rFont val="Cambria"/>
        <family val="1"/>
      </rPr>
      <t>.</t>
    </r>
  </si>
  <si>
    <r>
      <t xml:space="preserve">AASB 16.B3-B8, </t>
    </r>
    <r>
      <rPr>
        <sz val="9"/>
        <color rgb="FF0070C0"/>
        <rFont val="Cambria"/>
        <family val="1"/>
      </rPr>
      <t>RMG 110</t>
    </r>
  </si>
  <si>
    <t>Australian Government entities (related parties)</t>
  </si>
  <si>
    <t>State and Territory Governments</t>
  </si>
  <si>
    <t>Local Governments</t>
  </si>
  <si>
    <t>[Disclose by category of recipients]</t>
  </si>
  <si>
    <t>Total grants</t>
  </si>
  <si>
    <t>AASB 16.53(b)</t>
  </si>
  <si>
    <t>Interest on lease liabilities</t>
  </si>
  <si>
    <t>Overdrafts</t>
  </si>
  <si>
    <t>Other interest payments</t>
  </si>
  <si>
    <t>Unwinding of discount</t>
  </si>
  <si>
    <t>Total finance costs</t>
  </si>
  <si>
    <t xml:space="preserve">AASB 1060.119(c) </t>
  </si>
  <si>
    <t>Impairment on trade and other receivables</t>
  </si>
  <si>
    <t>Impairment on loans</t>
  </si>
  <si>
    <t>Impairment on other debt instruments</t>
  </si>
  <si>
    <t>Total impairment on financial instruments</t>
  </si>
  <si>
    <t>Impairment of [disclose by asset class]</t>
  </si>
  <si>
    <t>Revaluation decrements</t>
  </si>
  <si>
    <t xml:space="preserve">Other </t>
  </si>
  <si>
    <t>Total write-down and impairment of other assets</t>
  </si>
  <si>
    <t>AASB 1060.180</t>
  </si>
  <si>
    <t>Speculative</t>
  </si>
  <si>
    <t>Non-speculative</t>
  </si>
  <si>
    <t>Total foreign exchange losses</t>
  </si>
  <si>
    <t>Change in the value of investment properties</t>
  </si>
  <si>
    <t>Act of grace payments</t>
  </si>
  <si>
    <t>Settlement of litigation</t>
  </si>
  <si>
    <t>AASB 16.53(i)</t>
  </si>
  <si>
    <t>Losses arising from sale and leaseback of leases</t>
  </si>
  <si>
    <t>Other [Describe as appropriate]</t>
  </si>
  <si>
    <t>Total other expenses</t>
  </si>
  <si>
    <t>RMG 100, 110, 113, 125 part 3,4</t>
  </si>
  <si>
    <t>Own-Source Revenue</t>
  </si>
  <si>
    <t xml:space="preserve">FRR 34C
</t>
  </si>
  <si>
    <t>Sale of goods</t>
  </si>
  <si>
    <t>Rendering of services</t>
  </si>
  <si>
    <t>Total revenue from contracts with customers</t>
  </si>
  <si>
    <t>AASB 1060.157(b)</t>
  </si>
  <si>
    <t>Disaggregation of revenue from contracts with customers</t>
  </si>
  <si>
    <t>[This disclosure requires entity-specific information and should be adapted to the Entity's circumstances.  Disclosure by more than one category may be appropriate. The following three examples are shown to illustrate:]</t>
  </si>
  <si>
    <t>Major product / service line:</t>
  </si>
  <si>
    <t>Research services</t>
  </si>
  <si>
    <t>Regulatory services</t>
  </si>
  <si>
    <t>Service delivery</t>
  </si>
  <si>
    <t>Construction services</t>
  </si>
  <si>
    <t>Sales of inventory</t>
  </si>
  <si>
    <t>Type of customer:</t>
  </si>
  <si>
    <t>Non-government entities</t>
  </si>
  <si>
    <t>Timing of transfer of goods and services:</t>
  </si>
  <si>
    <t>Over time</t>
  </si>
  <si>
    <t>Point in time</t>
  </si>
  <si>
    <t>Fees</t>
  </si>
  <si>
    <t>Fines</t>
  </si>
  <si>
    <t>Total fees and fines</t>
  </si>
  <si>
    <t>Bills receivable</t>
  </si>
  <si>
    <t>Total interest</t>
  </si>
  <si>
    <t>International financial institutions</t>
  </si>
  <si>
    <t>Subsidiary companies</t>
  </si>
  <si>
    <t>Associates</t>
  </si>
  <si>
    <t>Total dividends</t>
  </si>
  <si>
    <t>Finance lease</t>
  </si>
  <si>
    <t>AASB 16.90(a)(i)</t>
  </si>
  <si>
    <t>Selling profit or loss</t>
  </si>
  <si>
    <t>AASB 16.90(a)(ii)</t>
  </si>
  <si>
    <t>Finance income</t>
  </si>
  <si>
    <t>AASB 16.90(a)(iii)</t>
  </si>
  <si>
    <t>Variable lease payments income</t>
  </si>
  <si>
    <t>Operating lease</t>
  </si>
  <si>
    <t>AASB 1060.133</t>
  </si>
  <si>
    <t>Investment properties</t>
  </si>
  <si>
    <t>AASB 16.90(b)</t>
  </si>
  <si>
    <t>Lease income</t>
  </si>
  <si>
    <t xml:space="preserve">AASB 16.90(b) </t>
  </si>
  <si>
    <t>AASB 16.53(f)</t>
  </si>
  <si>
    <t>Subleasing right-of-use assets</t>
  </si>
  <si>
    <t>Total rental income</t>
  </si>
  <si>
    <r>
      <rPr>
        <b/>
        <sz val="9"/>
        <color rgb="FF7030A0"/>
        <rFont val="Cambria"/>
        <family val="1"/>
      </rPr>
      <t>Operating Leases</t>
    </r>
    <r>
      <rPr>
        <b/>
        <sz val="9"/>
        <rFont val="Cambria"/>
        <family val="1"/>
      </rPr>
      <t xml:space="preserve"> </t>
    </r>
    <r>
      <rPr>
        <b/>
        <sz val="9"/>
        <color rgb="FF7030A0"/>
        <rFont val="Cambria"/>
        <family val="1"/>
      </rPr>
      <t>[</t>
    </r>
    <r>
      <rPr>
        <b/>
        <sz val="9"/>
        <rFont val="Cambria"/>
        <family val="1"/>
      </rPr>
      <t xml:space="preserve">Finance Leases </t>
    </r>
    <r>
      <rPr>
        <b/>
        <sz val="9"/>
        <color rgb="FF7030A0"/>
        <rFont val="Cambria"/>
        <family val="1"/>
      </rPr>
      <t>disclosed separately if applicable]</t>
    </r>
  </si>
  <si>
    <t>AASB 16.92</t>
  </si>
  <si>
    <r>
      <t>[Disclose details of the nature of the lessor’s leasing activities and how the lessor manages the risk associated with any rights it retains in underlying assets. In particular, a lessor shall disclose its risk management strategy for the rights it retains in underlying assets, including any means by which the lessor reduces that risk.</t>
    </r>
    <r>
      <rPr>
        <sz val="9"/>
        <color rgb="FF7030A0"/>
        <rFont val="Cambria"/>
        <family val="1"/>
      </rPr>
      <t xml:space="preserve"> If Finance lease is applicable, disclose details of the significant changes in the carrying amount of the net investment in finance leases]</t>
    </r>
    <r>
      <rPr>
        <sz val="9"/>
        <rFont val="Cambria"/>
        <family val="1"/>
      </rPr>
      <t>.</t>
    </r>
  </si>
  <si>
    <t>AASB 16.94</t>
  </si>
  <si>
    <r>
      <t xml:space="preserve">Maturity analysis of </t>
    </r>
    <r>
      <rPr>
        <b/>
        <sz val="9"/>
        <color rgb="FF7030A0"/>
        <rFont val="Cambria"/>
        <family val="1"/>
      </rPr>
      <t>operating [or</t>
    </r>
    <r>
      <rPr>
        <b/>
        <sz val="9"/>
        <color theme="1"/>
        <rFont val="Cambria"/>
        <family val="1"/>
      </rPr>
      <t xml:space="preserve"> finance] lease receivables</t>
    </r>
  </si>
  <si>
    <t>Within 1 year</t>
  </si>
  <si>
    <t>One to two years</t>
  </si>
  <si>
    <t>Two to three years</t>
  </si>
  <si>
    <t>Three to four years</t>
  </si>
  <si>
    <t>Four to five years</t>
  </si>
  <si>
    <t>More than 5 years</t>
  </si>
  <si>
    <t>Total undiscounted lease payments receivable</t>
  </si>
  <si>
    <t>[Finance leases only]</t>
  </si>
  <si>
    <t>Unearned finance income</t>
  </si>
  <si>
    <t>Discounted unguaranteed residual value</t>
  </si>
  <si>
    <t>Net investment in leases</t>
  </si>
  <si>
    <t>AASB 1058.18 &amp; 
AASB 1060.229(b)</t>
  </si>
  <si>
    <t>Royalties</t>
  </si>
  <si>
    <t>Resources received free of charge</t>
  </si>
  <si>
    <t>AASB 1060.98 &amp; 
AASB1060.99</t>
  </si>
  <si>
    <t>Remuneration of auditors</t>
  </si>
  <si>
    <t>[Disclose by service received]</t>
  </si>
  <si>
    <t>Total other revenue</t>
  </si>
  <si>
    <t>AASB 1060.226</t>
  </si>
  <si>
    <t>[The Entity is encouraged to disclose qualitative information about the nature of its dependence on volunteer services and inventories held but not recognised as assets by major class of transaction]</t>
  </si>
  <si>
    <t>Total foreign exchange gains</t>
  </si>
  <si>
    <t>Revaluation increments</t>
  </si>
  <si>
    <t>Reversal of impairment of [disclose by asset class]</t>
  </si>
  <si>
    <t>Total reversals of previous asset write-downs and impairments</t>
  </si>
  <si>
    <t>AASB 140.35</t>
  </si>
  <si>
    <t>Change in fair value of investment properties</t>
  </si>
  <si>
    <t>[Disclose by asset class]</t>
  </si>
  <si>
    <t>Gains arising from sale and leaseback of leases</t>
  </si>
  <si>
    <t>Change in fair value through profit or loss</t>
  </si>
  <si>
    <t>Total other gains</t>
  </si>
  <si>
    <t>RMG 100, 116, 125 part 8</t>
  </si>
  <si>
    <t>Departmental appropriations</t>
  </si>
  <si>
    <t>Departmental special appropriations</t>
  </si>
  <si>
    <t>Supplementation</t>
  </si>
  <si>
    <t xml:space="preserve">[Disclose portfolio department/relevant entity] </t>
  </si>
  <si>
    <t>Corporate Commonwealth entity payment item</t>
  </si>
  <si>
    <t>Total revenue from Government</t>
  </si>
  <si>
    <t>RMG 110, 111, 114, 125 part 6</t>
  </si>
  <si>
    <t>Separations and redundancies</t>
  </si>
  <si>
    <t>Services rendered</t>
  </si>
  <si>
    <t>AASB 16.53(e)</t>
  </si>
  <si>
    <t>AASB 16.B3-B8</t>
  </si>
  <si>
    <t>Subsidies in connection with</t>
  </si>
  <si>
    <t>AASB 1060.220</t>
  </si>
  <si>
    <t>Total subsidies</t>
  </si>
  <si>
    <t>Direct</t>
  </si>
  <si>
    <t>Indirect</t>
  </si>
  <si>
    <t>Total personal benefits</t>
  </si>
  <si>
    <t>[Note: Direct Personal Benefits are where the Government provides the benefit through cash contribution/s to household/s, Indirect Personal Benefits are where the Government provides the benefit through the supply of goods and/or services to household/s]</t>
  </si>
  <si>
    <t>Public sector</t>
  </si>
  <si>
    <t>Private sector</t>
  </si>
  <si>
    <t>Not-for-profit organisations</t>
  </si>
  <si>
    <t>Overseas</t>
  </si>
  <si>
    <t>AASB 1060.119(c) &amp; AASB 9.5.5</t>
  </si>
  <si>
    <t>AASB 1060.231(a)(ii)</t>
  </si>
  <si>
    <t>Impairment on taxes receivable</t>
  </si>
  <si>
    <t>Total impairment loss on financial instruments</t>
  </si>
  <si>
    <t>AASB 1060.169</t>
  </si>
  <si>
    <t>Total write-down and impairment of assets</t>
  </si>
  <si>
    <t>[Disclose by payment item]</t>
  </si>
  <si>
    <t>Total payments to corporate Commonwealth entities</t>
  </si>
  <si>
    <t>RMG 110, 113, 115, 125 part 6</t>
  </si>
  <si>
    <t>AASB 1060.219(a)</t>
  </si>
  <si>
    <t>Taxation Revenue</t>
  </si>
  <si>
    <t>Individuals</t>
  </si>
  <si>
    <t>Companies</t>
  </si>
  <si>
    <t>Superannuation funds</t>
  </si>
  <si>
    <t xml:space="preserve">Contributions and earnings </t>
  </si>
  <si>
    <t>Superannuation surcharge</t>
  </si>
  <si>
    <t>Fringe benefits tax</t>
  </si>
  <si>
    <t>Petroleum resources rent tax</t>
  </si>
  <si>
    <t>Total income tax</t>
  </si>
  <si>
    <t>Goods and services tax</t>
  </si>
  <si>
    <t xml:space="preserve">Excise duty </t>
  </si>
  <si>
    <t>Customs duty</t>
  </si>
  <si>
    <t>Wine equalisation tax</t>
  </si>
  <si>
    <t>Luxury car tax</t>
  </si>
  <si>
    <t>Total indirect tax</t>
  </si>
  <si>
    <t>Superannuation guarantee charge</t>
  </si>
  <si>
    <t>Levies</t>
  </si>
  <si>
    <t>Regulatory taxes [Describe]</t>
  </si>
  <si>
    <t>Total other taxes</t>
  </si>
  <si>
    <t>AASB 1060.232</t>
  </si>
  <si>
    <t>Non–Taxation Revenue</t>
  </si>
  <si>
    <t>Regulatory fees [Describe]</t>
  </si>
  <si>
    <t>Licence fees (non-taxation)</t>
  </si>
  <si>
    <t>Other fees from regulatory services</t>
  </si>
  <si>
    <t>RMG 115</t>
  </si>
  <si>
    <t>Unwinding of concessional loan discount</t>
  </si>
  <si>
    <t>AASB 1060.231(a)(i)</t>
  </si>
  <si>
    <t>Other interest</t>
  </si>
  <si>
    <t>Australian Government entities</t>
  </si>
  <si>
    <t xml:space="preserve">AASB 16.90(a)(ii) </t>
  </si>
  <si>
    <t xml:space="preserve">AASB 16.90(a)(iii) </t>
  </si>
  <si>
    <r>
      <rPr>
        <b/>
        <sz val="9"/>
        <color rgb="FF7030A0"/>
        <rFont val="Cambria"/>
        <family val="1"/>
      </rPr>
      <t>Operating Leases [</t>
    </r>
    <r>
      <rPr>
        <b/>
        <sz val="9"/>
        <rFont val="Cambria"/>
        <family val="1"/>
      </rPr>
      <t xml:space="preserve">Finance Leases </t>
    </r>
    <r>
      <rPr>
        <b/>
        <sz val="9"/>
        <color rgb="FF7030A0"/>
        <rFont val="Cambria"/>
        <family val="1"/>
      </rPr>
      <t>disclosed separately if applicable]</t>
    </r>
  </si>
  <si>
    <r>
      <t xml:space="preserve">[Disclose details of the nature of the lessor’s leasing activities and how the lessor manages the risk associated with any rights it retains in underlying assets. In particular, a lessor shall disclose its risk management strategy for the rights it retains in underlying assets, including any means by which the lessor reduces that risk. </t>
    </r>
    <r>
      <rPr>
        <sz val="9"/>
        <color rgb="FF7030A0"/>
        <rFont val="Cambria"/>
        <family val="1"/>
      </rPr>
      <t>If Finance lease is applicable, disclose details of the significant changes in the carrying amount of the net investment in finance leases]</t>
    </r>
    <r>
      <rPr>
        <sz val="9"/>
        <rFont val="Cambria"/>
        <family val="1"/>
      </rPr>
      <t>.</t>
    </r>
  </si>
  <si>
    <t>AASB 16.94 &amp; 97</t>
  </si>
  <si>
    <r>
      <t xml:space="preserve">Maturity analysis of </t>
    </r>
    <r>
      <rPr>
        <b/>
        <sz val="9"/>
        <color rgb="FF7030A0"/>
        <rFont val="Cambria"/>
        <family val="1"/>
      </rPr>
      <t xml:space="preserve">operating [or </t>
    </r>
    <r>
      <rPr>
        <b/>
        <sz val="9"/>
        <color theme="1"/>
        <rFont val="Cambria"/>
        <family val="1"/>
      </rPr>
      <t>finance</t>
    </r>
    <r>
      <rPr>
        <b/>
        <sz val="9"/>
        <color rgb="FF7030A0"/>
        <rFont val="Cambria"/>
        <family val="1"/>
      </rPr>
      <t>]</t>
    </r>
    <r>
      <rPr>
        <b/>
        <sz val="9"/>
        <rFont val="Cambria"/>
        <family val="1"/>
      </rPr>
      <t xml:space="preserve"> lease receivables</t>
    </r>
  </si>
  <si>
    <t>Industry contributions</t>
  </si>
  <si>
    <t>AASB 1060.229(b)</t>
  </si>
  <si>
    <t>AASB 1060.98 &amp;
AASB 1060.99</t>
  </si>
  <si>
    <t xml:space="preserve">AASB 1060.169(b) </t>
  </si>
  <si>
    <t>AASB 16.53.(i)</t>
  </si>
  <si>
    <t>RMG 122, 125 part 4</t>
  </si>
  <si>
    <t>AASB 1060.88</t>
  </si>
  <si>
    <t>Cash in special accounts</t>
  </si>
  <si>
    <t>Cash on hand or on deposit</t>
  </si>
  <si>
    <t>Total cash and cash equivalents</t>
  </si>
  <si>
    <r>
      <t xml:space="preserve">The closing balance of Cash in special accounts does not include amounts held in trust: [$... in </t>
    </r>
    <r>
      <rPr>
        <b/>
        <sz val="9"/>
        <color rgb="FFFF0000"/>
        <rFont val="Cambria"/>
        <family val="1"/>
      </rPr>
      <t>20x2</t>
    </r>
    <r>
      <rPr>
        <sz val="9"/>
        <rFont val="Cambria"/>
        <family val="1"/>
      </rPr>
      <t xml:space="preserve"> and $... in </t>
    </r>
    <r>
      <rPr>
        <b/>
        <sz val="9"/>
        <color rgb="FFFF0000"/>
        <rFont val="Cambria"/>
        <family val="1"/>
      </rPr>
      <t>20x1</t>
    </r>
    <r>
      <rPr>
        <sz val="9"/>
        <rFont val="Cambria"/>
        <family val="1"/>
      </rPr>
      <t>].  See note 5.2 Special Accounts and 8.2 Assets Held in Trust for more information.</t>
    </r>
  </si>
  <si>
    <t>AASB 1060.44(b)</t>
  </si>
  <si>
    <t>Goods and services receivables</t>
  </si>
  <si>
    <t>Goods and services</t>
  </si>
  <si>
    <t>AASB 1060.159</t>
  </si>
  <si>
    <t>Contract assets from contracts with customers</t>
  </si>
  <si>
    <t>AASB 15.B21</t>
  </si>
  <si>
    <t>Right of return assets</t>
  </si>
  <si>
    <t>Total goods and services receivables</t>
  </si>
  <si>
    <t>The contract assets from contracts with customers are associated with [enter the relevant description].</t>
  </si>
  <si>
    <t>The right of return assets relate to [enter the relevant description].</t>
  </si>
  <si>
    <t>[Entity to disclose the closing balance of assets and liabilities related to contracts with customers if not otherwise separately presented or disclosed]</t>
  </si>
  <si>
    <t>Refer Note 3.3A for information relating to contract liabilities from contracts with customers.</t>
  </si>
  <si>
    <t>RMG 100, 110, 125 part 8</t>
  </si>
  <si>
    <t>Appropriation receivables</t>
  </si>
  <si>
    <t>Appropriation receivable</t>
  </si>
  <si>
    <t>Receivable from [disclose portfolio department]</t>
  </si>
  <si>
    <t>Total appropriation receivables</t>
  </si>
  <si>
    <t>Other receivables</t>
  </si>
  <si>
    <t>AASB 1060.231(a)</t>
  </si>
  <si>
    <t>Statutory receivables</t>
  </si>
  <si>
    <t>Cash held by outsiders</t>
  </si>
  <si>
    <t>Total other receivables</t>
  </si>
  <si>
    <t>Total trade and other receivables (gross)</t>
  </si>
  <si>
    <t>AASB 9.5.5.1</t>
  </si>
  <si>
    <t>Less expected credit loss allowance</t>
  </si>
  <si>
    <t>Total trade and other receivables (net)</t>
  </si>
  <si>
    <r>
      <t>Credit terms for goods and services were within [No.] days (</t>
    </r>
    <r>
      <rPr>
        <b/>
        <sz val="9"/>
        <color rgb="FFFF0000"/>
        <rFont val="Cambria"/>
        <family val="1"/>
      </rPr>
      <t>20x1</t>
    </r>
    <r>
      <rPr>
        <sz val="9"/>
        <rFont val="Cambria"/>
        <family val="1"/>
      </rPr>
      <t>: [No.] days).
Loans to [disclose entity] were made under [disclose authority] for periods up to [No.] years. No security is generally required. Principal is repaid in full at maturity. Interest rates were fixed. Effective interest rates average [...%] (</t>
    </r>
    <r>
      <rPr>
        <b/>
        <sz val="9"/>
        <color rgb="FFFF0000"/>
        <rFont val="Cambria"/>
        <family val="1"/>
      </rPr>
      <t>20x1</t>
    </r>
    <r>
      <rPr>
        <sz val="9"/>
        <rFont val="Cambria"/>
        <family val="1"/>
      </rPr>
      <t>: [...%]). Interest payments were due on [disclose date].</t>
    </r>
  </si>
  <si>
    <t>AASB 9.4.1.1</t>
  </si>
  <si>
    <t>[Disclose name]</t>
  </si>
  <si>
    <t>Total investments accounted for using the equity method</t>
  </si>
  <si>
    <t>[Disclose by item]</t>
  </si>
  <si>
    <t>Equity interest</t>
  </si>
  <si>
    <t>Australian Government companies</t>
  </si>
  <si>
    <t>Other companies</t>
  </si>
  <si>
    <t>Debt instruments</t>
  </si>
  <si>
    <t>Total other investments</t>
  </si>
  <si>
    <t>Other investments expected to be recovered</t>
  </si>
  <si>
    <t>No more than 12 months</t>
  </si>
  <si>
    <t>More than 12 months</t>
  </si>
  <si>
    <t>1. [Disclose details]
2. [Disclose details]
3. [Disclose details including applicable interest rate if appropriate]
4. [Disclose details including applicable interest rate if appropriate]
5. [Disclose details, name of entity ownership share (reasons for not equity accounted if own more than 20% of voting rights)]
6. [Disclose details, name of entity ownership share (reasons for not equity accounted if own more than 20% of voting rights)]
7. [Disclose details including applicable interest rate if appropriate]
8. [Disclose details including applicable interest rate if appropriate]
9. [Disclose details including applicable interest rate if appropriate]
10. [Disclose details including applicable interest rate if appropriate]</t>
  </si>
  <si>
    <t>[Disclose reconciliation of loss allowance account where appropriate, noting the requirement of AASB 7.16A in regards to loss allowance for financial assets held at fair value through other comprehensive income]</t>
  </si>
  <si>
    <t>AASB 1060.116</t>
  </si>
  <si>
    <t>Derecognition of financial assets where the entity maintains continuing involvement</t>
  </si>
  <si>
    <t>[Disclose nature of transferred assets]</t>
  </si>
  <si>
    <t>[Disclose nature of risks and rewards of ownership to which the entity is exposed]</t>
  </si>
  <si>
    <t>[Disclose the carrying amounts of assets and associated liabilities that the entity continued to recognise]</t>
  </si>
  <si>
    <t>[Note: Equity interests reported in this note include interests in other entities that are accounted for in accordance with AASB 9 Financial Instruments.  Equity investments accounted for in accordance with AASB 128 Investments in Associates and Joint Ventures are disclosed in Note 3.1C: Equity accounted investments.]</t>
  </si>
  <si>
    <t>[Disclose by class]</t>
  </si>
  <si>
    <t>Total other financial assets</t>
  </si>
  <si>
    <t>RMG 109, 110, 113, 118, 119</t>
  </si>
  <si>
    <r>
      <t>3.2A: Reconciliation of the Opening and Closing Balances of Property, Plant and Equipment and Intangibles</t>
    </r>
    <r>
      <rPr>
        <b/>
        <u/>
        <vertAlign val="superscript"/>
        <sz val="9"/>
        <rFont val="Cambria"/>
        <family val="1"/>
      </rPr>
      <t>1</t>
    </r>
  </si>
  <si>
    <t>Reconciliation of the opening and closing balances of property, plant and equipment for 20X2</t>
  </si>
  <si>
    <t xml:space="preserve">AASB 1060.134(e) &amp;
AASB 1060.137(e) </t>
  </si>
  <si>
    <r>
      <t>Heritage and cultural</t>
    </r>
    <r>
      <rPr>
        <b/>
        <vertAlign val="superscript"/>
        <sz val="9"/>
        <color theme="1"/>
        <rFont val="Cambria"/>
        <family val="1"/>
      </rPr>
      <t>2</t>
    </r>
  </si>
  <si>
    <t>Computer Software</t>
  </si>
  <si>
    <t>Other Intangibles</t>
  </si>
  <si>
    <t>Total</t>
  </si>
  <si>
    <t>Gross book value</t>
  </si>
  <si>
    <t>AASB 1060.134(d) &amp; 
AASB 1060.137(c)</t>
  </si>
  <si>
    <t>Accumulated depreciation, amortisation and impairment</t>
  </si>
  <si>
    <t>Recognition of service concession assets on initial application of AASB 1059</t>
  </si>
  <si>
    <t>AASB 1060.134(e)(i) &amp;
AASB 1060.137(e)(i)</t>
  </si>
  <si>
    <t>Additions</t>
  </si>
  <si>
    <t>Purchase or internally developed</t>
  </si>
  <si>
    <t>AASB 16.53(h)</t>
  </si>
  <si>
    <t>Right-of-use assets</t>
  </si>
  <si>
    <t>Donation/Gift</t>
  </si>
  <si>
    <t>AASB 1060.134(e)(iii)</t>
  </si>
  <si>
    <t>Acquisition of entities or operations (including restructuring)</t>
  </si>
  <si>
    <t>AASB 1060.134(e)(iv) &amp;
AASB 1060.137(e)(iv)</t>
  </si>
  <si>
    <t>Revaluations and impairments recognised in other comprehensive income</t>
  </si>
  <si>
    <t>AASB 16.57</t>
  </si>
  <si>
    <t>Revaluations and impairments recognised in other comprehensive income for right-of-use assets</t>
  </si>
  <si>
    <t xml:space="preserve">AASB 138.85 - 86 </t>
  </si>
  <si>
    <t>Revaluations recognised in net cost of services</t>
  </si>
  <si>
    <t>AASB 1060.134(e)(vi) &amp;
AASB 1060.137(e)(vi)</t>
  </si>
  <si>
    <t>Impairments recognised in net cost of services</t>
  </si>
  <si>
    <t>Impairments on right-of-use assets recognised in net cost of services</t>
  </si>
  <si>
    <t>Reversal of impairments recognised in net cost of services</t>
  </si>
  <si>
    <t>AASB 1060.134(e)(ii)</t>
  </si>
  <si>
    <t>Assets held for sale or in a disposal group held for sale</t>
  </si>
  <si>
    <t>AASB 1060.134(e)(vii) &amp;
AASB 1060.137(e)(v)</t>
  </si>
  <si>
    <t>AASB 16.53(a)</t>
  </si>
  <si>
    <t>Depreciation on right-of-use assets</t>
  </si>
  <si>
    <t>AASB 1060.134(e)(viii) &amp;
AASB 1060.137(e)(vii)</t>
  </si>
  <si>
    <t>Other movements</t>
  </si>
  <si>
    <t>Other movements of right-of-use assets</t>
  </si>
  <si>
    <t>Disposals</t>
  </si>
  <si>
    <t>From disposal of entities or operations (including restructuring)</t>
  </si>
  <si>
    <t>AASB 1060.134(d) &amp;
AASB 1060.137(c)</t>
  </si>
  <si>
    <t>AASB 16.53(j)</t>
  </si>
  <si>
    <t>Carrying amount of right-of-use assets</t>
  </si>
  <si>
    <t>AASB 1060.242(c)(ii)</t>
  </si>
  <si>
    <t>Carrying amount of service concession assets</t>
  </si>
  <si>
    <r>
      <t xml:space="preserve">1. The above table discloses property, plant and equipment not subject to operating leases </t>
    </r>
    <r>
      <rPr>
        <b/>
        <sz val="9"/>
        <color rgb="FF0070C0"/>
        <rFont val="Cambria"/>
        <family val="1"/>
      </rPr>
      <t>[This applies to Lessors only - remove footnote if not applicable]</t>
    </r>
  </si>
  <si>
    <r>
      <rPr>
        <sz val="9"/>
        <color theme="1"/>
        <rFont val="Cambria"/>
        <family val="1"/>
      </rPr>
      <t xml:space="preserve">2. </t>
    </r>
    <r>
      <rPr>
        <sz val="9"/>
        <rFont val="Cambria"/>
        <family val="1"/>
      </rPr>
      <t xml:space="preserve">Land, buildings and other property, plant and equipment that met the definition of a heritage and cultural item were disclosed in the heritage and cultural asset class. </t>
    </r>
  </si>
  <si>
    <r>
      <t>[$....] (</t>
    </r>
    <r>
      <rPr>
        <b/>
        <sz val="9"/>
        <color rgb="FFFF0000"/>
        <rFont val="Cambria"/>
        <family val="1"/>
      </rPr>
      <t>20x1</t>
    </r>
    <r>
      <rPr>
        <sz val="9"/>
        <color theme="1"/>
        <rFont val="Cambria"/>
        <family val="1"/>
      </rPr>
      <t>: [$...]) of total leasehold improvements refers to [disclose description of asset] which may not be disposed of without prior Ministerial approval.</t>
    </r>
  </si>
  <si>
    <t xml:space="preserve">AASB 1060.38(c) </t>
  </si>
  <si>
    <t>[Disclose whether any property, plant and equipment and intangibles are expected to be sold or disposed of within the next 12 months]</t>
  </si>
  <si>
    <t>AASB 1060.136 &amp;
AASB 1060.140</t>
  </si>
  <si>
    <t>Revaluations of non-financial assets and intangible assets</t>
  </si>
  <si>
    <t xml:space="preserve">AASB 1060.136(a)-(c) &amp;
AASB 1060.140(a)-(c) 
</t>
  </si>
  <si>
    <t>All revaluations were conducted in accordance with the revaluation policy stated at Note 7.4. On [disclose date of revaluation], an independent valuer conducted the revaluations. [Disclose the methods and significant assumptions applied in estimating the items’ fair values].</t>
  </si>
  <si>
    <t>AASB 1060.135(b) &amp;
AASB 1060.138(d)</t>
  </si>
  <si>
    <t>Contractual commitments for the acquisition of property, plant, equipment and intangible assets</t>
  </si>
  <si>
    <t>[Disclose descriptions and details of significant contractual commitments for the acquisition of property, plant, equipment and intangible assets.]</t>
  </si>
  <si>
    <r>
      <t>Heritage and cultural</t>
    </r>
    <r>
      <rPr>
        <vertAlign val="superscript"/>
        <sz val="9"/>
        <rFont val="Cambria"/>
        <family val="1"/>
      </rPr>
      <t>1</t>
    </r>
  </si>
  <si>
    <t>As at 1 July 20x0</t>
  </si>
  <si>
    <t>Total as at 1 July 20x0</t>
  </si>
  <si>
    <t>Purchase</t>
  </si>
  <si>
    <t>Internally developed</t>
  </si>
  <si>
    <t xml:space="preserve">1. Land, buildings and other property, plant and equipment that met the definition of a heritage and cultural item were disclosed in the heritage and cultural asset class. </t>
  </si>
  <si>
    <t>[Note: Lessors only – For items of property, plant and equipment subject to an operating lease, a lessor is required to disaggregate each class of property, plant and equipment into assets subject to operating leases and assets not subject to operating leases and apply the disclosure requirements of AASB 1060.134 to each group.  As per AASB 1060.149.]</t>
  </si>
  <si>
    <r>
      <t xml:space="preserve">Reconciliation of the opening and closing balances of property, plant and equipment that are subject to operating leases for </t>
    </r>
    <r>
      <rPr>
        <b/>
        <sz val="9"/>
        <color rgb="FFFF0000"/>
        <rFont val="Cambria"/>
        <family val="1"/>
      </rPr>
      <t>20x2</t>
    </r>
  </si>
  <si>
    <t xml:space="preserve">AASB 138.85-86 </t>
  </si>
  <si>
    <t xml:space="preserve">AASB 1060.134(d) &amp;
AASB 1060.137(c) </t>
  </si>
  <si>
    <t>RMG 109, 110, 118, 119, 125 part 4</t>
  </si>
  <si>
    <t>AASB 1060.123(b)</t>
  </si>
  <si>
    <t>Inventories held for sale</t>
  </si>
  <si>
    <t>AASB 1060.44(c)(ii)</t>
  </si>
  <si>
    <t>Work in progress</t>
  </si>
  <si>
    <t>AASB 1060.44(c)(i)</t>
  </si>
  <si>
    <t>Finished goods</t>
  </si>
  <si>
    <t>Total inventories held for sale</t>
  </si>
  <si>
    <t>Inventories held for distribution</t>
  </si>
  <si>
    <t>Total inventories</t>
  </si>
  <si>
    <t xml:space="preserve">AASB 1060.123(c) </t>
  </si>
  <si>
    <r>
      <t xml:space="preserve">During </t>
    </r>
    <r>
      <rPr>
        <b/>
        <sz val="9"/>
        <color rgb="FFFF0000"/>
        <rFont val="Cambria"/>
        <family val="1"/>
      </rPr>
      <t>20x2</t>
    </r>
    <r>
      <rPr>
        <sz val="9"/>
        <rFont val="Cambria"/>
        <family val="1"/>
      </rPr>
      <t>, [$...] of inventory was recognised as an expense (</t>
    </r>
    <r>
      <rPr>
        <b/>
        <sz val="9"/>
        <color rgb="FFFF0000"/>
        <rFont val="Cambria"/>
        <family val="1"/>
      </rPr>
      <t>20x1</t>
    </r>
    <r>
      <rPr>
        <sz val="9"/>
        <rFont val="Cambria"/>
        <family val="1"/>
      </rPr>
      <t>: [$...]).</t>
    </r>
  </si>
  <si>
    <t>AASB 1060.123(d)</t>
  </si>
  <si>
    <r>
      <t xml:space="preserve">During </t>
    </r>
    <r>
      <rPr>
        <b/>
        <sz val="9"/>
        <color rgb="FFFF0000"/>
        <rFont val="Cambria"/>
        <family val="1"/>
      </rPr>
      <t>20x2</t>
    </r>
    <r>
      <rPr>
        <sz val="9"/>
        <rFont val="Cambria"/>
        <family val="1"/>
      </rPr>
      <t>, impairment losses of [$...] were [recognised / reversed] in profit or loss (</t>
    </r>
    <r>
      <rPr>
        <b/>
        <sz val="9"/>
        <color rgb="FFFF0000"/>
        <rFont val="Cambria"/>
        <family val="1"/>
      </rPr>
      <t>20x1</t>
    </r>
    <r>
      <rPr>
        <sz val="9"/>
        <rFont val="Cambria"/>
        <family val="1"/>
      </rPr>
      <t>: [$...]).</t>
    </r>
  </si>
  <si>
    <t>AASB 1060.124</t>
  </si>
  <si>
    <t>[Not-for-profit entities need to disclose the basis/bases on which any loss of service potential of inventories held for distribution is assessed.]</t>
  </si>
  <si>
    <t>AASB 1060.123(a) &amp; (d)</t>
  </si>
  <si>
    <t>Prepayments</t>
  </si>
  <si>
    <t>Total other non-financial assets</t>
  </si>
  <si>
    <t>No indicators of impairment were found for other non-financial assets.</t>
  </si>
  <si>
    <r>
      <t>[</t>
    </r>
    <r>
      <rPr>
        <sz val="9"/>
        <color rgb="FFFF0000"/>
        <rFont val="Cambria"/>
        <family val="1"/>
      </rPr>
      <t xml:space="preserve">If indicators are found, remove sentence above and </t>
    </r>
    <r>
      <rPr>
        <sz val="9"/>
        <rFont val="Cambria"/>
        <family val="1"/>
      </rPr>
      <t>disclose any indicators of impairment found for other non-financial assets]</t>
    </r>
  </si>
  <si>
    <t>Trade creditors and accruals</t>
  </si>
  <si>
    <t>Contract liabilities from contracts with customers</t>
  </si>
  <si>
    <t>Refund liabilities</t>
  </si>
  <si>
    <t>RMG 417</t>
  </si>
  <si>
    <t>[Disclose settlement terms for suppliers]</t>
  </si>
  <si>
    <t>AASB 1060.157 (a)</t>
  </si>
  <si>
    <t>The contract liabilities from contracts with customers are associated with [enter the relevant description].</t>
  </si>
  <si>
    <t>The refund liabilities relate to [enter the relevant description].</t>
  </si>
  <si>
    <t>Refer Note 3.1B for information relating to contract assets from contracts with customers.</t>
  </si>
  <si>
    <t>[Disclose settlement terms of grant]</t>
  </si>
  <si>
    <t>Salaries and wages</t>
  </si>
  <si>
    <t>Interest payable</t>
  </si>
  <si>
    <t>AASB 1060.231(b)</t>
  </si>
  <si>
    <t>Prepayments received/unearned income</t>
  </si>
  <si>
    <t>AASB 1059.21</t>
  </si>
  <si>
    <t>Grant of Right to Operator</t>
  </si>
  <si>
    <t>Statutory payable</t>
  </si>
  <si>
    <t>Total other payables</t>
  </si>
  <si>
    <t>RMG 125 part 3</t>
  </si>
  <si>
    <t>RMG 125 part 4</t>
  </si>
  <si>
    <t>AASB 1060.114</t>
  </si>
  <si>
    <r>
      <t xml:space="preserve">FRR 18(2), </t>
    </r>
    <r>
      <rPr>
        <sz val="9"/>
        <color rgb="FF0070C0"/>
        <rFont val="Cambria"/>
        <family val="1"/>
      </rPr>
      <t>RMG 110</t>
    </r>
  </si>
  <si>
    <t xml:space="preserve">AASB 16.47 </t>
  </si>
  <si>
    <t>Lease liabilities</t>
  </si>
  <si>
    <t xml:space="preserve">Total leases </t>
  </si>
  <si>
    <t>AASB 16.58</t>
  </si>
  <si>
    <t>Maturity analysis - contractual undiscounted cash flows</t>
  </si>
  <si>
    <t>Between 1 to 5 years</t>
  </si>
  <si>
    <t>Total leases</t>
  </si>
  <si>
    <t>AASB 16.53(g)</t>
  </si>
  <si>
    <r>
      <t>Total cash outflow for leases for the year ended 30 June</t>
    </r>
    <r>
      <rPr>
        <sz val="9"/>
        <color rgb="FFFF0000"/>
        <rFont val="Cambria"/>
        <family val="1"/>
      </rPr>
      <t xml:space="preserve"> </t>
    </r>
    <r>
      <rPr>
        <b/>
        <sz val="9"/>
        <color rgb="FFFF0000"/>
        <rFont val="Cambria"/>
        <family val="1"/>
      </rPr>
      <t>20x2</t>
    </r>
    <r>
      <rPr>
        <b/>
        <sz val="9"/>
        <rFont val="Cambria"/>
        <family val="1"/>
      </rPr>
      <t xml:space="preserve"> </t>
    </r>
    <r>
      <rPr>
        <sz val="9"/>
        <rFont val="Cambria"/>
        <family val="1"/>
      </rPr>
      <t>was [$...] (</t>
    </r>
    <r>
      <rPr>
        <b/>
        <sz val="9"/>
        <color rgb="FFFF0000"/>
        <rFont val="Cambria"/>
        <family val="1"/>
      </rPr>
      <t>20x1</t>
    </r>
    <r>
      <rPr>
        <sz val="9"/>
        <rFont val="Cambria"/>
        <family val="1"/>
      </rPr>
      <t>: $...)</t>
    </r>
  </si>
  <si>
    <t>AASB 16.59</t>
  </si>
  <si>
    <r>
      <t>The [</t>
    </r>
    <r>
      <rPr>
        <b/>
        <sz val="9"/>
        <color rgb="FFFF0000"/>
        <rFont val="Cambria"/>
        <family val="1"/>
      </rPr>
      <t>Entity</t>
    </r>
    <r>
      <rPr>
        <sz val="9"/>
        <rFont val="Cambria"/>
        <family val="1"/>
      </rPr>
      <t>] in its capacity as lessee [disclose descriptions and details of significant leasing arrangements (including basis on which contingent rental is payable, variable lease payments, existence of renewal or purchase options and escalation clauses and/or restrictions imposed).]</t>
    </r>
  </si>
  <si>
    <t>AASB 16.Aus59.1 &amp; AASB 16.Aus59.2</t>
  </si>
  <si>
    <r>
      <t>The [</t>
    </r>
    <r>
      <rPr>
        <b/>
        <sz val="9"/>
        <color rgb="FFFF0000"/>
        <rFont val="Cambria"/>
        <family val="1"/>
      </rPr>
      <t>Entity</t>
    </r>
    <r>
      <rPr>
        <sz val="9"/>
        <rFont val="Cambria"/>
        <family val="1"/>
      </rPr>
      <t>] in its capacity as lessee has [disclose descriptions and details of each individual significant leasing arrangement with below market terms (including dependence on lease, lease payments, terms, description of underlying assets, explanation of the consequences e.g. are carried at cost, and/or restrictions imposed).]</t>
    </r>
  </si>
  <si>
    <t>AASB 16.52</t>
  </si>
  <si>
    <t xml:space="preserve">The above lease disclosures should be read in conjunction with the accompanying notes 1.1B, 1.1D, 1.1H, 1.2E, 1.2I and 3.2.
</t>
  </si>
  <si>
    <r>
      <t>Swap principal payable</t>
    </r>
    <r>
      <rPr>
        <vertAlign val="superscript"/>
        <sz val="9"/>
        <rFont val="Cambria"/>
        <family val="1"/>
      </rPr>
      <t>1</t>
    </r>
  </si>
  <si>
    <r>
      <t>Overdrafts</t>
    </r>
    <r>
      <rPr>
        <vertAlign val="superscript"/>
        <sz val="9"/>
        <rFont val="Cambria"/>
        <family val="1"/>
      </rPr>
      <t>1</t>
    </r>
  </si>
  <si>
    <t>AASB1059.15</t>
  </si>
  <si>
    <t>Services concession arrangements</t>
  </si>
  <si>
    <r>
      <t>Other</t>
    </r>
    <r>
      <rPr>
        <vertAlign val="superscript"/>
        <sz val="9"/>
        <rFont val="Cambria"/>
        <family val="1"/>
      </rPr>
      <t>1</t>
    </r>
  </si>
  <si>
    <t>Total other interest bearing liabilities</t>
  </si>
  <si>
    <t xml:space="preserve">1. [Provide relevant details of other interest bearing liabilities]
</t>
  </si>
  <si>
    <t>RMG 114</t>
  </si>
  <si>
    <r>
      <t>Provision for guarantee</t>
    </r>
    <r>
      <rPr>
        <b/>
        <vertAlign val="superscript"/>
        <sz val="9"/>
        <rFont val="Cambria"/>
        <family val="1"/>
      </rPr>
      <t>1</t>
    </r>
  </si>
  <si>
    <r>
      <t>Provision for restoration</t>
    </r>
    <r>
      <rPr>
        <b/>
        <vertAlign val="superscript"/>
        <sz val="9"/>
        <rFont val="Cambria"/>
        <family val="1"/>
      </rPr>
      <t>1</t>
    </r>
  </si>
  <si>
    <t>AASB 1060.153(a)(i)</t>
  </si>
  <si>
    <t>AASB 1060.153(a)(ii)</t>
  </si>
  <si>
    <t>Additional provisions made</t>
  </si>
  <si>
    <t>AASB 1060.153(a)(iii)</t>
  </si>
  <si>
    <t>Amounts used</t>
  </si>
  <si>
    <t>AASB 1060.153(a)(iv)</t>
  </si>
  <si>
    <t>Amounts reversed</t>
  </si>
  <si>
    <t>AASB 1060.153(b)</t>
  </si>
  <si>
    <t>The entity’s [disclose name of the section] business operation provided a guarantee in [disclose year] in respect of [disclose guaranteed item]. This guarantee was called during the year.</t>
  </si>
  <si>
    <t>AASB 1060.153(d)</t>
  </si>
  <si>
    <t>1. For [each class of provision], the amount of any expected reimbursement is [$...] and the amount of any asset that has been recognised for that expected reimbursement is [$...].</t>
  </si>
  <si>
    <t>RMG 125 part 6</t>
  </si>
  <si>
    <r>
      <t xml:space="preserve">The closing balance of Cash in special accounts does not include amounts held in trust: [$... in </t>
    </r>
    <r>
      <rPr>
        <b/>
        <sz val="9"/>
        <color rgb="FFFF0000"/>
        <rFont val="Cambria"/>
        <family val="1"/>
      </rPr>
      <t xml:space="preserve">20x2 </t>
    </r>
    <r>
      <rPr>
        <sz val="9"/>
        <rFont val="Cambria"/>
        <family val="1"/>
      </rPr>
      <t xml:space="preserve">and $... in </t>
    </r>
    <r>
      <rPr>
        <b/>
        <sz val="9"/>
        <color rgb="FFFF0000"/>
        <rFont val="Cambria"/>
        <family val="1"/>
      </rPr>
      <t>20x1</t>
    </r>
    <r>
      <rPr>
        <sz val="9"/>
        <rFont val="Cambria"/>
        <family val="1"/>
      </rPr>
      <t>].  See note 5.2 Special Accounts and 8.2 Assets Held in Trust for more information.</t>
    </r>
  </si>
  <si>
    <t>Direct tax</t>
  </si>
  <si>
    <t>Company</t>
  </si>
  <si>
    <t xml:space="preserve">Other   </t>
  </si>
  <si>
    <t>Excise</t>
  </si>
  <si>
    <t>Other tax</t>
  </si>
  <si>
    <t>Total taxation receivables (gross)</t>
  </si>
  <si>
    <t>Less Impairment loss allowance</t>
  </si>
  <si>
    <t>Total taxation receivables (net)</t>
  </si>
  <si>
    <t xml:space="preserve">AASB 1060.44(b) </t>
  </si>
  <si>
    <t>Refer Note 4.3A for information relating to contract liabilities from contracts with customers.</t>
  </si>
  <si>
    <t>Advances and loans</t>
  </si>
  <si>
    <t>Student loans</t>
  </si>
  <si>
    <t>Total advances and loans</t>
  </si>
  <si>
    <t>Recovery of benefit payments</t>
  </si>
  <si>
    <t>Less impairment loss allowance</t>
  </si>
  <si>
    <t>Trade and other receivables (net) expected to be recovered</t>
  </si>
  <si>
    <t>FRR 32(3)(b)</t>
  </si>
  <si>
    <t>The principal activities of each of the entity's administered investments were as follows:</t>
  </si>
  <si>
    <t xml:space="preserve">   • [Disclose activity title 1] – [Disclose details of the activity]</t>
  </si>
  <si>
    <t xml:space="preserve">   • [Disclose activity title 2] – [Disclose details of the activity]</t>
  </si>
  <si>
    <t>[Note: Equity interests reported in this note include interests in other entities that are accounted for in accordance with AASB 9 Financial Instruments.  Equity investments accounted for in accordance with AASB 128 Investments in Associates and Joint Ventures are disclosed in Note 4.1D: Equity accounted investments.]</t>
  </si>
  <si>
    <r>
      <t>4.2A: Reconciliation of the Opening and Closing Balances of Property, Plant and Equipment and Intangibles</t>
    </r>
    <r>
      <rPr>
        <b/>
        <u/>
        <vertAlign val="superscript"/>
        <sz val="9"/>
        <rFont val="Cambria"/>
        <family val="1"/>
      </rPr>
      <t>1</t>
    </r>
  </si>
  <si>
    <t xml:space="preserve">2. Land, buildings and other property, plant and equipment that met the definition of a heritage and cultural item were disclosed in the heritage and cultural asset class. </t>
  </si>
  <si>
    <t>AASB 1060.141</t>
  </si>
  <si>
    <t>[Disclose any indicators of impairment found for intangibles]</t>
  </si>
  <si>
    <t xml:space="preserve">AASB 1060.136(a)-(c) &amp;
AASB 1060.140(a)-(c) </t>
  </si>
  <si>
    <t>All revaluations were conducted in accordance with the revaluation policy stated at Note 7.4. On [disclose date of revaluation], an independent valuer conducted the revaluations. [Disclose the methods and significant assumptions applied in estimating the items'  fair values].</t>
  </si>
  <si>
    <t xml:space="preserve">AASB 1060.135(b) &amp; 
AASB 1060.138(d) </t>
  </si>
  <si>
    <t>[Disclose descriptions and details of significant contractual commitments for the acquisition of property, plant, equipment and intangible assets]</t>
  </si>
  <si>
    <t>AASB 140.76</t>
  </si>
  <si>
    <t>As at 1 July</t>
  </si>
  <si>
    <t>AASB 140.76(a)</t>
  </si>
  <si>
    <t>AASB 140.76(b)</t>
  </si>
  <si>
    <t>AASB 140.76(c)</t>
  </si>
  <si>
    <t>Disposals and property held for sale</t>
  </si>
  <si>
    <t>AASB 140.76(d)</t>
  </si>
  <si>
    <t>Net gains/(losses) from fair value adjustments</t>
  </si>
  <si>
    <t>AASB 140.76(e)</t>
  </si>
  <si>
    <t>Net foreign currency exchange differences</t>
  </si>
  <si>
    <t>AASB 140.76(f)</t>
  </si>
  <si>
    <t>Transfers</t>
  </si>
  <si>
    <t>AASB 140.76(g)</t>
  </si>
  <si>
    <t>Other changes</t>
  </si>
  <si>
    <t>Total as at 30 June</t>
  </si>
  <si>
    <t>AASB 140.75(f)</t>
  </si>
  <si>
    <t>Rental income from investment properties was [$...] (2022: [$...]). Operating expenses in relation to these properties were [$...] (2022: [$...]). An additional [$...] (2022: [$...]) of operating expenses were incurred for investment properties that did not earn rental income during the period.</t>
  </si>
  <si>
    <t>[Disclose whether any items of inventory were recognised at fair value less cost to sell]</t>
  </si>
  <si>
    <t>[Disclose whether all inventories are expected to be sold or distributed in the next 12 months]</t>
  </si>
  <si>
    <t xml:space="preserve">AASB 1060.123 (a) &amp; (d) </t>
  </si>
  <si>
    <t xml:space="preserve">AASB 1060.44(d) </t>
  </si>
  <si>
    <t>Refer Note 4.1B for information relating to contract assets from contracts with customers.</t>
  </si>
  <si>
    <t>Non-profit organisations</t>
  </si>
  <si>
    <t>[Disclose settlement terms for grant]</t>
  </si>
  <si>
    <t xml:space="preserve">AASB 1060.231(b) </t>
  </si>
  <si>
    <r>
      <t>Prepayments received/unearned income</t>
    </r>
    <r>
      <rPr>
        <vertAlign val="superscript"/>
        <sz val="9"/>
        <rFont val="Cambria"/>
        <family val="1"/>
      </rPr>
      <t>1</t>
    </r>
  </si>
  <si>
    <t>AASB1059.21</t>
  </si>
  <si>
    <t>1. [Entity to disclose information of financial liabilities relating to prepaid taxes or rates for which the taxable event has yet to occur, and the future period(s) to which those taxes or rates relate.</t>
  </si>
  <si>
    <t>RMG 110</t>
  </si>
  <si>
    <t>FRR 18(2)</t>
  </si>
  <si>
    <t>AASB 16.47</t>
  </si>
  <si>
    <r>
      <t xml:space="preserve">Total cash outflow for leases for the year ended 30 June </t>
    </r>
    <r>
      <rPr>
        <b/>
        <sz val="9"/>
        <color rgb="FFFF0000"/>
        <rFont val="Cambria"/>
        <family val="1"/>
      </rPr>
      <t>20x2</t>
    </r>
    <r>
      <rPr>
        <sz val="9"/>
        <rFont val="Cambria"/>
        <family val="1"/>
      </rPr>
      <t xml:space="preserve"> was [$...] (</t>
    </r>
    <r>
      <rPr>
        <b/>
        <sz val="9"/>
        <color rgb="FFFF0000"/>
        <rFont val="Cambria"/>
        <family val="1"/>
      </rPr>
      <t>20X1</t>
    </r>
    <r>
      <rPr>
        <sz val="9"/>
        <rFont val="Cambria"/>
        <family val="1"/>
      </rPr>
      <t>: $...)</t>
    </r>
  </si>
  <si>
    <t>The [Entity] in its capacity as lessee [disclose descriptions and details of significant leasing arrangements (including basis on which contingent rental is payable, variable lease payments, existence of renewal or purchase options and escalation clauses and/or restrictions imposed).]</t>
  </si>
  <si>
    <t xml:space="preserve">AASB 16.Aus59.1 &amp;
AASB 16.Aus59.2 </t>
  </si>
  <si>
    <t>The [Entity] in its capacity as lessee has [disclose descriptions and details of each individual significant leasing arrangement with below market terms (including dependence on lease, lease payments, terms, description of underlying assets, explanation of the consequences e.g. are carried at cost, and/or restrictions imposed).]</t>
  </si>
  <si>
    <t>The above lease disclosures should be read in conjunction with the accompanying notes 2.1B, 2.1F, 2.1K, 2.2H, 2.2L and 4.2.</t>
  </si>
  <si>
    <t>Amounts outstanding under repurchase agreements</t>
  </si>
  <si>
    <t>Special reserve- International Monetary Fund special drawing rights</t>
  </si>
  <si>
    <t>Inscribed stock – face value</t>
  </si>
  <si>
    <t>AASB 1059.15</t>
  </si>
  <si>
    <t>1. [Provide relevant details of other interest bearing liabilities]</t>
  </si>
  <si>
    <t>Total taxation refunds to be provided for</t>
  </si>
  <si>
    <t xml:space="preserve">The entity’s [disclose name of the section] business operation provided a guarantee in [disclose year] in respect of [disclose guaranteed item]. This guarantee was called during the year.
</t>
  </si>
  <si>
    <r>
      <t>Annual Appropriation</t>
    </r>
    <r>
      <rPr>
        <b/>
        <vertAlign val="superscript"/>
        <sz val="9"/>
        <rFont val="Cambria"/>
        <family val="1"/>
      </rPr>
      <t>1</t>
    </r>
  </si>
  <si>
    <r>
      <t>Adjustments to appropriation</t>
    </r>
    <r>
      <rPr>
        <b/>
        <vertAlign val="superscript"/>
        <sz val="9"/>
        <rFont val="Cambria"/>
        <family val="1"/>
      </rPr>
      <t>2</t>
    </r>
  </si>
  <si>
    <t>Total appropriation</t>
  </si>
  <si>
    <r>
      <t>Variance</t>
    </r>
    <r>
      <rPr>
        <b/>
        <vertAlign val="superscript"/>
        <sz val="9"/>
        <rFont val="Cambria"/>
        <family val="1"/>
      </rPr>
      <t>3</t>
    </r>
  </si>
  <si>
    <t>Ordinary annual services</t>
  </si>
  <si>
    <r>
      <t>Capital Budget</t>
    </r>
    <r>
      <rPr>
        <vertAlign val="superscript"/>
        <sz val="9"/>
        <color theme="1"/>
        <rFont val="Cambria"/>
        <family val="1"/>
      </rPr>
      <t>4</t>
    </r>
  </si>
  <si>
    <t>Other services</t>
  </si>
  <si>
    <t>Equity Injections</t>
  </si>
  <si>
    <t>Total departmental</t>
  </si>
  <si>
    <t>Administered items</t>
  </si>
  <si>
    <t>States, ACT, NT and Local government</t>
  </si>
  <si>
    <t>New administered outcomes</t>
  </si>
  <si>
    <t>Administered assets and liabilities</t>
  </si>
  <si>
    <t>Total administered</t>
  </si>
  <si>
    <r>
      <t xml:space="preserve">1. [Disclose reasons for amounts of current year annual appropriation being withheld under section 51 of the PGPA Act or quarantined for administrative purposes]
2. Adjustments to appropriations includes adjustments to current year annual appropriations including Advance to the Finance Minister (AFM), PGPA Act section 74 receipts and PGPA Act section 75 transfers]
</t>
    </r>
    <r>
      <rPr>
        <sz val="9"/>
        <color rgb="FFFF0000"/>
        <rFont val="Cambria"/>
        <family val="1"/>
      </rPr>
      <t xml:space="preserve">[If an entity changes their basis of presentation from prior years]: Adjustments to appropriations include GST related receipts retained under section 74 of the </t>
    </r>
    <r>
      <rPr>
        <i/>
        <sz val="9"/>
        <color rgb="FFFF0000"/>
        <rFont val="Cambria"/>
        <family val="1"/>
      </rPr>
      <t>Public Governance, Performance and Accountability Act 2013</t>
    </r>
    <r>
      <rPr>
        <sz val="9"/>
        <color rgb="FFFF0000"/>
        <rFont val="Cambria"/>
        <family val="1"/>
      </rPr>
      <t xml:space="preserve"> (PGPA Act). In 20X1–X2, the entity changed the presentation of appropriations disclosed in the appropriation note to include GST amounts retained under section 74 of the PGPA Act. In prior years, retainable GST under section 74 of the PGPA Act was excluded from the appropriation note.
</t>
    </r>
    <r>
      <rPr>
        <sz val="9"/>
        <color theme="1"/>
        <rFont val="Cambria"/>
        <family val="1"/>
      </rPr>
      <t xml:space="preserve">3. [Disclose reasons for material variances]
4. Departmental and Administered Capital Budgets are appropriated through Appropriation Acts (No.1,3,5). They form part of ordinary annual services, and are not separately identified in the Appropriation Acts. [Disclose separately current year departmental and/or administered capital budgets as per the Portfolio Budget Statements and Portfolio Additional Estimates Statements]
5. The following entities spent money from the Consolidated Revenue Fund (CRF) on behalf of this entity: [Disclose entity]
</t>
    </r>
    <r>
      <rPr>
        <sz val="9"/>
        <color rgb="FFFF0000"/>
        <rFont val="Cambria"/>
        <family val="1"/>
      </rPr>
      <t>For guidance ONLY: GST refunds from the Australian Taxation Office are retainable under section 74 of the PGPA Act where suppliers were paid using departmental appropriation. These are an increase to an existing appropriation and must be disclosed in the appropriation note.</t>
    </r>
  </si>
  <si>
    <t>Annual Appropriation</t>
  </si>
  <si>
    <r>
      <t>Adjustments to appropriation</t>
    </r>
    <r>
      <rPr>
        <vertAlign val="superscript"/>
        <sz val="9"/>
        <rFont val="Cambria"/>
        <family val="1"/>
      </rPr>
      <t>1</t>
    </r>
  </si>
  <si>
    <r>
      <t>Variance</t>
    </r>
    <r>
      <rPr>
        <vertAlign val="superscript"/>
        <sz val="9"/>
        <rFont val="Cambria"/>
        <family val="1"/>
      </rPr>
      <t>2</t>
    </r>
  </si>
  <si>
    <r>
      <t>Capital Budget</t>
    </r>
    <r>
      <rPr>
        <vertAlign val="superscript"/>
        <sz val="9"/>
        <color theme="1"/>
        <rFont val="Cambria"/>
        <family val="1"/>
      </rPr>
      <t>3</t>
    </r>
  </si>
  <si>
    <t>Assets and liabilities</t>
  </si>
  <si>
    <r>
      <t xml:space="preserve">1. Adjustments to appropriations includes adjustments to prior year annual appropriations including Advance to the Finance Minister (AFM), PGPA Act section 74 receipts and PGPA Act section 75 transfers]
2. [Disclose reasons for material variances]
3. Departmental and Administered Capital Budgets are appropriated through Appropriation Acts (No.1,3,5). They form part of ordinary annual services, and are not separately identified in the Appropriation Acts. [Disclose separately prior year departmental and/or administered capital budgets as per the Portfolio Budget Statements and Portfolio Additional Estimates Statements]
4. The following entities spent money from the Consolidated Revenue Fund (CRF) on behalf of this entity: [Disclose entity]
</t>
    </r>
    <r>
      <rPr>
        <sz val="9"/>
        <color rgb="FFFF0000"/>
        <rFont val="Cambria"/>
        <family val="1"/>
      </rPr>
      <t>For guidance ONLY: Recoverable GST refers to amounts paid out using s74A of the PGPA Act. The mechanism available under s74A allows the increase of certain appropriation balances only for GST obligations, but it is not additional funding and should not be disclosed in the appropriation note.</t>
    </r>
  </si>
  <si>
    <t>[Disclose by legislation]</t>
  </si>
  <si>
    <r>
      <t xml:space="preserve">Appropriation Act (No. 1) </t>
    </r>
    <r>
      <rPr>
        <sz val="9"/>
        <color rgb="FFFF0000"/>
        <rFont val="Cambria"/>
        <family val="1"/>
      </rPr>
      <t>20XY-20XZ</t>
    </r>
  </si>
  <si>
    <r>
      <t xml:space="preserve">Appropriation Act (No. 2) </t>
    </r>
    <r>
      <rPr>
        <sz val="9"/>
        <color rgb="FFFF0000"/>
        <rFont val="Cambria"/>
        <family val="1"/>
      </rPr>
      <t>20XY-20XZ</t>
    </r>
  </si>
  <si>
    <t>[List legislation]</t>
  </si>
  <si>
    <r>
      <t xml:space="preserve">1. [Disclose separately for departmental and administered, the amount by Appropriation Act and an explanation for, all prior years unspent annual appropriations that have been withheld under section 51 of the PGPA Act or quarantined for administrative reasons] 
2. [Disclose separately the total adjustments made to prior years unspent departmental and administered annual appropriations under section 74 of the PGPA Act] 
3. [Disclose separately the total adjustments made to prior years unspent departmental and administered annual appropriations under section 75 of the PGPA Act]
4. [Disclose separately for departmental and administered, the unspent appropriation that will lapse on </t>
    </r>
    <r>
      <rPr>
        <sz val="9"/>
        <color rgb="FFFF0000"/>
        <rFont val="Cambria"/>
        <family val="1"/>
      </rPr>
      <t>1 July 20X2</t>
    </r>
    <r>
      <rPr>
        <sz val="9"/>
        <rFont val="Cambria"/>
        <family val="1"/>
      </rPr>
      <t xml:space="preserve"> under section 39 of the FRR]</t>
    </r>
  </si>
  <si>
    <t>Authority</t>
  </si>
  <si>
    <t>Appropriation applied</t>
  </si>
  <si>
    <t>[Disclose legislation]</t>
  </si>
  <si>
    <r>
      <t>[Disclose legislation], [Disclose prior year investments redeemed in current year], [Disclose redemptions of current year investments (gross)]</t>
    </r>
    <r>
      <rPr>
        <vertAlign val="superscript"/>
        <sz val="9"/>
        <rFont val="Cambria"/>
        <family val="1"/>
      </rPr>
      <t>1</t>
    </r>
  </si>
  <si>
    <t>[Disclose legislation], [Disclose limit for the reporting period and total limit for all reporting periods, if applicable], [Disclose appropriation lapsed]</t>
  </si>
  <si>
    <t>Total special appropriations applied</t>
  </si>
  <si>
    <t>1. [Disclose the fair value at 30 June of investments made using the special appropriation]</t>
  </si>
  <si>
    <t>The following entities spend money from the CRF on behalf of this entity: [Disclose by entity]</t>
  </si>
  <si>
    <t>[Disclose responsible entity 1 and relationship]</t>
  </si>
  <si>
    <t>[Disclose responsible entity 2 and relationship]</t>
  </si>
  <si>
    <t>Total receipts</t>
  </si>
  <si>
    <t>Total payments</t>
  </si>
  <si>
    <r>
      <t>[Disclose special account 1]</t>
    </r>
    <r>
      <rPr>
        <b/>
        <vertAlign val="superscript"/>
        <sz val="9"/>
        <rFont val="Cambria"/>
        <family val="1"/>
      </rPr>
      <t>1</t>
    </r>
  </si>
  <si>
    <r>
      <t>[Disclose special account 2]</t>
    </r>
    <r>
      <rPr>
        <b/>
        <vertAlign val="superscript"/>
        <sz val="9"/>
        <rFont val="Cambria"/>
        <family val="1"/>
      </rPr>
      <t>1</t>
    </r>
  </si>
  <si>
    <t>Balance brought forward from previous period</t>
  </si>
  <si>
    <t>Increases</t>
  </si>
  <si>
    <t>Departmental - Investments</t>
  </si>
  <si>
    <t>Departmental - Statutory Credits</t>
  </si>
  <si>
    <t>Administered - Investments</t>
  </si>
  <si>
    <t>Administered - Statutory Credits</t>
  </si>
  <si>
    <t>Total increases</t>
  </si>
  <si>
    <t>Available for payments</t>
  </si>
  <si>
    <t>Decreases</t>
  </si>
  <si>
    <t>Total decreases</t>
  </si>
  <si>
    <t>Total balance carried to the next period</t>
  </si>
  <si>
    <t>Balance represented by:</t>
  </si>
  <si>
    <t>Cash held in entity bank accounts</t>
  </si>
  <si>
    <t>Cash held in the Official Public Account</t>
  </si>
  <si>
    <t xml:space="preserve">1. Appropriation: [Disclose Public Governance, Performance and Accountability Act 2013 section 78; or Public Governance, Performance and Accountability Act 2013 section 80].
Establishing Instrument: [Disclose determination and number; or enabling legislation, year and section]. Purpose:  [Disclose purpose of the account]. Investments: [Entity held $X in [disclose investment types] as a result of investments made under sX of [Name] Act/s58 of the PGPA Act. This includes amounts realised and automatically reinvested in [investment types]. </t>
  </si>
  <si>
    <r>
      <t>2. The entity has a [disclose special account]. This account was established under [disclose section 78 or section 80] of the Public Governance, Performance and Accountability Act 2013 (PGPA Act). For the year ended 30 June</t>
    </r>
    <r>
      <rPr>
        <b/>
        <sz val="9"/>
        <color rgb="FFFF0000"/>
        <rFont val="Cambria"/>
        <family val="1"/>
      </rPr>
      <t xml:space="preserve"> 20x2</t>
    </r>
    <r>
      <rPr>
        <sz val="9"/>
        <rFont val="Cambria"/>
        <family val="1"/>
      </rPr>
      <t xml:space="preserve"> the account had a nil balance and there were no transactions debited or credited to it during the current or prior reporting period.</t>
    </r>
  </si>
  <si>
    <t>3. [Disclose no.] special account determination/s is/are, [disclose no.] on [disclose date, e.g. 1 May 20X8], [disclose for each additional date].</t>
  </si>
  <si>
    <r>
      <t xml:space="preserve">4. The closing balance of [special account x] includes amounts held in trust: $... in </t>
    </r>
    <r>
      <rPr>
        <b/>
        <sz val="9"/>
        <color rgb="FFFF0000"/>
        <rFont val="Cambria"/>
        <family val="1"/>
      </rPr>
      <t>20x2</t>
    </r>
    <r>
      <rPr>
        <sz val="9"/>
        <rFont val="Cambria"/>
        <family val="1"/>
      </rPr>
      <t xml:space="preserve"> and $... in </t>
    </r>
    <r>
      <rPr>
        <b/>
        <sz val="9"/>
        <color rgb="FFFF0000"/>
        <rFont val="Cambria"/>
        <family val="1"/>
      </rPr>
      <t>20x1</t>
    </r>
    <r>
      <rPr>
        <sz val="9"/>
        <rFont val="Cambria"/>
        <family val="1"/>
      </rPr>
      <t>. [disclose for both departmental and administered].  See 8.2 Assets Held in Trust for more information.</t>
    </r>
  </si>
  <si>
    <t>RMG 100, 116, 125 part 9</t>
  </si>
  <si>
    <t>RMG 125 part 9 &amp; FRR Part 34A</t>
  </si>
  <si>
    <t>Amounts applied</t>
  </si>
  <si>
    <t>Payments from portfolio bodies</t>
  </si>
  <si>
    <t>Special appropriations (including special accounts)</t>
  </si>
  <si>
    <t>Own source revenue</t>
  </si>
  <si>
    <t>Total amounts applied</t>
  </si>
  <si>
    <t>External Revenue</t>
  </si>
  <si>
    <t>Payments to portfolio departments</t>
  </si>
  <si>
    <t xml:space="preserve">Total external revenue </t>
  </si>
  <si>
    <t>Amounts written off</t>
  </si>
  <si>
    <t>Total amounts written off</t>
  </si>
  <si>
    <t>Regulatory charging activities:</t>
  </si>
  <si>
    <t>[Disclose all of the entity's regulatory charging activities regardless of their financial value]</t>
  </si>
  <si>
    <t>Documentation (Cost Recovery Implementation Statement/s) for the above activities is available at [disclose link/s to the web location of the relevant documentation].</t>
  </si>
  <si>
    <t>RMG 124, 125 part 9</t>
  </si>
  <si>
    <t>Total comprehensive income/(loss) - as per the Statement of Comprehensive Income</t>
  </si>
  <si>
    <r>
      <t>Plus</t>
    </r>
    <r>
      <rPr>
        <sz val="9"/>
        <color theme="1"/>
        <rFont val="Cambria"/>
        <family val="1"/>
      </rPr>
      <t>: depreciation/amortisation of assets funded through appropriations (departmental capital budget funding and/or equity injections)</t>
    </r>
    <r>
      <rPr>
        <vertAlign val="superscript"/>
        <sz val="9"/>
        <color theme="1"/>
        <rFont val="Cambria"/>
        <family val="1"/>
      </rPr>
      <t>1</t>
    </r>
  </si>
  <si>
    <r>
      <t>Plus</t>
    </r>
    <r>
      <rPr>
        <sz val="9"/>
        <color theme="1"/>
        <rFont val="Cambria"/>
        <family val="1"/>
      </rPr>
      <t>: depreciation of right-of-use assets</t>
    </r>
    <r>
      <rPr>
        <vertAlign val="superscript"/>
        <sz val="9"/>
        <color theme="1"/>
        <rFont val="Cambria"/>
        <family val="1"/>
      </rPr>
      <t>2</t>
    </r>
  </si>
  <si>
    <r>
      <t>Less</t>
    </r>
    <r>
      <rPr>
        <sz val="9"/>
        <color theme="1"/>
        <rFont val="Cambria"/>
        <family val="1"/>
      </rPr>
      <t>: lease principal repayments</t>
    </r>
    <r>
      <rPr>
        <vertAlign val="superscript"/>
        <sz val="9"/>
        <color theme="1"/>
        <rFont val="Cambria"/>
        <family val="1"/>
      </rPr>
      <t>2</t>
    </r>
  </si>
  <si>
    <r>
      <t>Net Cash Operating Surplus/ (Deficit)</t>
    </r>
    <r>
      <rPr>
        <vertAlign val="superscript"/>
        <sz val="9"/>
        <color theme="1"/>
        <rFont val="Cambria"/>
        <family val="1"/>
      </rPr>
      <t>3</t>
    </r>
  </si>
  <si>
    <t xml:space="preserve">{For entities receiving DCB Funding}
1. From 2010-11, the Government introduced net cash appropriation arrangements where revenue appropriations for depreciation/amortisation expenses of non-corporate Commonwealth entities and selected corporate Commonwealth entities were replaced with a separate capital budget provided through equity appropriations. Capital budgets are to be appropriated in the period when cash payment for capital expenditure is required.
[disclose reasons for amounts of depreciation/amortisation expenses that are excluded from this calculation and the assets/functions they relate to]
{For entities receiving CDAB Funding}
[disclose the type of assets/functions to which the depreciation/amortisation expenses are related and reasons] 
</t>
  </si>
  <si>
    <t>2. The inclusion of depreciation/amortisation expenses related to ROU leased assets and the lease liability principal repayment amount reflects the impact of AASB 16 Leases, which does not directly reflect a change in appropriation arrangements.  
[disclose reasons for amounts of right-of-use assets and lease principal repayments that are excluded from this calculation]</t>
  </si>
  <si>
    <t>[Guidance note:
An entity is required to prepare this note if:
•	it receives DCB/ CDAB funding or equity injections through appropriations to fund asset purchases and replacements; and/or 
•	it is a lessee with right-of-use assets and lease liabilities.
For assets funded through external revenue sources including cost recovery, depreciation/amortisation of these assets are excluded from this calculation.
For depreciation of right-of-use assets and lease principal repayments, if the expense is recovered through cost recovery, it is excluded from this calculation.]</t>
  </si>
  <si>
    <t>Leave</t>
  </si>
  <si>
    <t>Total employee provisions</t>
  </si>
  <si>
    <t xml:space="preserve">Leave </t>
  </si>
  <si>
    <t>AASB 119.160 &amp; AASB 119.164</t>
  </si>
  <si>
    <t>AASB 1060.174 &amp; AASB 1060.175</t>
  </si>
  <si>
    <t>AASB 119.30</t>
  </si>
  <si>
    <t>AASB 1060.173</t>
  </si>
  <si>
    <t>FRR 25(4)</t>
  </si>
  <si>
    <t>RMG 138, 125 part 3</t>
  </si>
  <si>
    <t>FRR 27 &amp;
AASB 1060.193-196</t>
  </si>
  <si>
    <t>Key management personnel are those persons having authority and responsibility for planning, directing and controlling the activities of the entity, directly or indirectly, including any director (whether executive or otherwise) of that entity. The entity has determined the key management personnel to be the Director/Chief Executive/Secretary and XX Directors/Executive Officers/General Managers/Deputy Secretaries. Key management personnel remuneration is reported in the table below:</t>
  </si>
  <si>
    <t>FRR 27(5)(b)(i)</t>
  </si>
  <si>
    <t>Short-term employee benefits</t>
  </si>
  <si>
    <t>FRR 27(5)(b)(ii)</t>
  </si>
  <si>
    <t>Post-employment benefits</t>
  </si>
  <si>
    <t>FRR 27(5)(b)(iii)</t>
  </si>
  <si>
    <t>Other long-term employee benefits</t>
  </si>
  <si>
    <t>FRR 27(5)(b)(iv)</t>
  </si>
  <si>
    <t>Termination benefits</t>
  </si>
  <si>
    <t>FRR 27(5)(a) &amp; AASB 1060.194</t>
  </si>
  <si>
    <r>
      <t>Total key management personnel remuneration expenses</t>
    </r>
    <r>
      <rPr>
        <b/>
        <vertAlign val="superscript"/>
        <sz val="9"/>
        <rFont val="Cambria"/>
        <family val="1"/>
      </rPr>
      <t>1</t>
    </r>
  </si>
  <si>
    <t>FRR 27(4)</t>
  </si>
  <si>
    <r>
      <t>The total number of key management personnel that are included in the above table are [disclose no. of key management personnel] (</t>
    </r>
    <r>
      <rPr>
        <b/>
        <sz val="9"/>
        <color rgb="FFFF0000"/>
        <rFont val="Cambria"/>
        <family val="1"/>
      </rPr>
      <t>20x1</t>
    </r>
    <r>
      <rPr>
        <sz val="9"/>
        <rFont val="Cambria"/>
        <family val="1"/>
      </rPr>
      <t>: [disclose no. of key management personnel]).</t>
    </r>
  </si>
  <si>
    <t>1. The above key management personnel remuneration excludes the remuneration and other benefits of the Portfolio Minister. The Portfolio Minister's remuneration and other benefits are set  by the Remuneration Tribunal and are not paid by the entity.</t>
  </si>
  <si>
    <t>Loans to Directors and Director-Related Entities</t>
  </si>
  <si>
    <t>Loans to directors outstanding as at year-end</t>
  </si>
  <si>
    <t>Loans to directors during the year</t>
  </si>
  <si>
    <t>Loan repayments by directors during the year</t>
  </si>
  <si>
    <t>Loans to director-related entities outstanding as at year-end</t>
  </si>
  <si>
    <t>Loans to director-related entities during the year</t>
  </si>
  <si>
    <t>Loan repayments by director-related entities during the year</t>
  </si>
  <si>
    <t>Interest revenue included in net cost of services from loans to directors/director-related entities</t>
  </si>
  <si>
    <t>Other Transactions with Directors or Director-Related Entities</t>
  </si>
  <si>
    <t>Grants to directors/director-related entities</t>
  </si>
  <si>
    <t>Related party relationships:</t>
  </si>
  <si>
    <t>AASB 1060.200</t>
  </si>
  <si>
    <t>The parent entity to [insert entity] is [insert parent entity name if different to the Australian Government]. The entity is an Australian Government controlled entity. Related parties to this entity are Directors &lt;corporates&gt;, Key Management Personnel including the Portfolio Minister &lt;non-corporates&gt; and Executive, and other Australian Government entities.</t>
  </si>
  <si>
    <t>Transactions with related parties:</t>
  </si>
  <si>
    <t>Given the breadth of Government activities, related parties may transact with the government sector in the same capacity as ordinary citizens. Such transactions include the payment or refund of taxes, receipt of a Medicare rebate or higher education loans. These transactions have not been separately disclosed in this note. (Delete or modify as required giving consideration to materiality)</t>
  </si>
  <si>
    <t xml:space="preserve">The following transactions with related parties occurred during the financial year: </t>
  </si>
  <si>
    <t>●  Grants were made to [disclose name of grantee], which is wholly owned by a KMP.  They were approved under [disclose details] and were made on normal terms and conditions. The KMP involved took no part in the relevant executive decisions of the board. There is no balance outstanding at year end.</t>
  </si>
  <si>
    <t>or</t>
  </si>
  <si>
    <r>
      <t>Significant transactions with related parties can include: 
●  the payments of grants or loans; 
●  purchases of goods and services; 
●  asset purchases, sales transfers or leases;  
●  debts forgiven; and 
●  guarantees.</t>
    </r>
    <r>
      <rPr>
        <sz val="9"/>
        <color rgb="FFFF0000"/>
        <rFont val="Cambria"/>
        <family val="1"/>
      </rPr>
      <t xml:space="preserve">
</t>
    </r>
    <r>
      <rPr>
        <sz val="9"/>
        <color theme="1"/>
        <rFont val="Cambria"/>
        <family val="1"/>
      </rPr>
      <t xml:space="preserve">
Giving consideration to relationships with related entities, and transactions entered into during the reporting period by the entity, it has been determined that there are no related party transactions to be separately disclosed. 
Disclosure of transactions with related parties is required to include comparatives (AASB 1060.20).</t>
    </r>
  </si>
  <si>
    <r>
      <rPr>
        <sz val="9"/>
        <color theme="1"/>
        <rFont val="Cambria"/>
        <family val="1"/>
      </rPr>
      <t xml:space="preserve">
</t>
    </r>
    <r>
      <rPr>
        <i/>
        <sz val="9"/>
        <color theme="1"/>
        <rFont val="Cambria"/>
        <family val="1"/>
      </rPr>
      <t xml:space="preserve">
Note: Entities should consider materiality when determining significant transactions requiring disclosure.</t>
    </r>
  </si>
  <si>
    <t>RMG 125 part 5</t>
  </si>
  <si>
    <t>AASB 1060.154-156</t>
  </si>
  <si>
    <t>Guarantees</t>
  </si>
  <si>
    <t>Indemnities</t>
  </si>
  <si>
    <t xml:space="preserve">Claims for </t>
  </si>
  <si>
    <t>damages or costs</t>
  </si>
  <si>
    <t>Contingent assets</t>
  </si>
  <si>
    <t>Balance from previous period</t>
  </si>
  <si>
    <t>New contingent assets recognised</t>
  </si>
  <si>
    <t>Re-measurement</t>
  </si>
  <si>
    <t>Assets realised</t>
  </si>
  <si>
    <t>Rights expired</t>
  </si>
  <si>
    <t>Total contingent assets</t>
  </si>
  <si>
    <t>Contingent liabilities</t>
  </si>
  <si>
    <t>New contingent liabilities recognised</t>
  </si>
  <si>
    <t>Liabilities realised</t>
  </si>
  <si>
    <t>Obligations expired</t>
  </si>
  <si>
    <t>Total contingent liabilities</t>
  </si>
  <si>
    <t>Net contingent assets/(liabilities)</t>
  </si>
  <si>
    <t>FRR 29(3)</t>
  </si>
  <si>
    <t>During 20x2, the entity gave a financial guarantee to [disclose entity].</t>
  </si>
  <si>
    <t>Quantifiable Contingencies</t>
  </si>
  <si>
    <t>AASB 1060.154</t>
  </si>
  <si>
    <r>
      <t>The above table contains [$...] of contingent liabilities disclosed in respect to [disclose item] (</t>
    </r>
    <r>
      <rPr>
        <b/>
        <sz val="9"/>
        <color rgb="FFFF0000"/>
        <rFont val="Cambria"/>
        <family val="1"/>
      </rPr>
      <t>20x1</t>
    </r>
    <r>
      <rPr>
        <sz val="9"/>
        <rFont val="Cambria"/>
        <family val="1"/>
      </rPr>
      <t>: [$...]). The amount represents an estimate of the entity's liability based on [disclose basis of estimate].</t>
    </r>
  </si>
  <si>
    <t>AASB 1060.155</t>
  </si>
  <si>
    <r>
      <t>The table also contains [$...] of contingent assets in respect to [disclose item] (</t>
    </r>
    <r>
      <rPr>
        <b/>
        <sz val="9"/>
        <color rgb="FFFF0000"/>
        <rFont val="Cambria"/>
        <family val="1"/>
      </rPr>
      <t>20x1</t>
    </r>
    <r>
      <rPr>
        <sz val="9"/>
        <rFont val="Cambria"/>
        <family val="1"/>
      </rPr>
      <t>: [$...]). The entity is expecting [disclose expected outcome]. The estimate is based on [disclose basis of estimate].</t>
    </r>
  </si>
  <si>
    <t>FRR 29(2)</t>
  </si>
  <si>
    <t>Unquantifiable Contingencies</t>
  </si>
  <si>
    <r>
      <t>At 30 June</t>
    </r>
    <r>
      <rPr>
        <b/>
        <sz val="9"/>
        <color rgb="FFFF0000"/>
        <rFont val="Cambria"/>
        <family val="1"/>
      </rPr>
      <t xml:space="preserve"> 20x2</t>
    </r>
    <r>
      <rPr>
        <sz val="9"/>
        <rFont val="Cambria"/>
        <family val="1"/>
      </rPr>
      <t>, the entity had [disclose details of unquantifiable contingencies]. It was not possible to estimate the amounts of any eventual payments that may be required in relation to these claims. These were not included in the above table.</t>
    </r>
  </si>
  <si>
    <t>Claims for 
damages or costs</t>
  </si>
  <si>
    <t>Quantifiable Administered Contingencies</t>
  </si>
  <si>
    <r>
      <t>The above table contains [$...] of contingent liabilities in respect to [disclose item] (</t>
    </r>
    <r>
      <rPr>
        <b/>
        <sz val="9"/>
        <color rgb="FFFF0000"/>
        <rFont val="Cambria"/>
        <family val="1"/>
      </rPr>
      <t>20x1</t>
    </r>
    <r>
      <rPr>
        <sz val="9"/>
        <rFont val="Cambria"/>
        <family val="1"/>
      </rPr>
      <t>: [$...]).  The amount represents an estimate of the entity's liability based on [disclose basis of estimate].</t>
    </r>
  </si>
  <si>
    <t>Unquantifiable Administered Contingencies</t>
  </si>
  <si>
    <r>
      <t xml:space="preserve">At 30 June </t>
    </r>
    <r>
      <rPr>
        <b/>
        <sz val="9"/>
        <color rgb="FFFF0000"/>
        <rFont val="Cambria"/>
        <family val="1"/>
      </rPr>
      <t>20x2</t>
    </r>
    <r>
      <rPr>
        <sz val="9"/>
        <rFont val="Cambria"/>
        <family val="1"/>
      </rPr>
      <t xml:space="preserve"> the entity administered [disclose detail of unquantifiable administered contingencies]. It was not possible to estimate the amounts of any eventual payments that may be required in relation to these claims. These were not included in the above table.</t>
    </r>
  </si>
  <si>
    <t>AASB 1060.111</t>
  </si>
  <si>
    <t>AASB 1060.113(b)</t>
  </si>
  <si>
    <t>Financial assets at amortised cost</t>
  </si>
  <si>
    <t>AASB 1060.115</t>
  </si>
  <si>
    <t>Total financial assets at amortised cost</t>
  </si>
  <si>
    <t>AASB 1060.113(e)(i)</t>
  </si>
  <si>
    <t>Financial assets at fair value through other comprehensive income</t>
  </si>
  <si>
    <t>Total financial assets at fair value through other comprehensive income</t>
  </si>
  <si>
    <t>AASB 1060.113(e)(ii)</t>
  </si>
  <si>
    <t>Financial assets at fair value through other comprehensive income (investments in equity instruments)</t>
  </si>
  <si>
    <t>Total financial assets at fair value through other comprehensive income (investments in equity instruments)</t>
  </si>
  <si>
    <t>AASB 1060.113(a)</t>
  </si>
  <si>
    <t>Financial assets at fair value through profit or loss</t>
  </si>
  <si>
    <t>Total financial asset at fair value through profit or loss</t>
  </si>
  <si>
    <r>
      <t>Financial assets at fair value through profit or loss (designated)</t>
    </r>
    <r>
      <rPr>
        <b/>
        <vertAlign val="superscript"/>
        <sz val="9"/>
        <rFont val="Cambria"/>
        <family val="1"/>
      </rPr>
      <t>2</t>
    </r>
  </si>
  <si>
    <t>Total financial asset at fair value through profit or loss (designated)</t>
  </si>
  <si>
    <t>Financial Liabilities</t>
  </si>
  <si>
    <t>AASB 1060.113(d)</t>
  </si>
  <si>
    <t>Financial liabilities measured at amortised cost</t>
  </si>
  <si>
    <t>RMG 125 Part 3</t>
  </si>
  <si>
    <t>[Note: lessee lease liabilities should not be disclosed in the financial liabilities note]</t>
  </si>
  <si>
    <t>Total financial liabilities measured at amortised cost</t>
  </si>
  <si>
    <t xml:space="preserve">AASB 1060.113(c) </t>
  </si>
  <si>
    <t>Financial liabilities at fair value through profit or loss</t>
  </si>
  <si>
    <t>Total financial liabilities at fair value through profit or loss</t>
  </si>
  <si>
    <r>
      <t>Financial liabilities at fair value through profit or loss (designated)</t>
    </r>
    <r>
      <rPr>
        <b/>
        <vertAlign val="superscript"/>
        <sz val="9"/>
        <color rgb="FFFF0000"/>
        <rFont val="Cambria"/>
        <family val="1"/>
      </rPr>
      <t>1</t>
    </r>
  </si>
  <si>
    <t>Total financial liabilities at fair value through profit or loss (designated)</t>
  </si>
  <si>
    <t>Total financial liabilities</t>
  </si>
  <si>
    <t>AASB 1060.112</t>
  </si>
  <si>
    <t>AASB 1060.119(a)(iii)</t>
  </si>
  <si>
    <t>Interest revenue</t>
  </si>
  <si>
    <t>Exchange gains/(losses)</t>
  </si>
  <si>
    <t>Impairment</t>
  </si>
  <si>
    <t>Gains/(Losses) on disposal</t>
  </si>
  <si>
    <t>Net gains/(losses) on financial assets at amortised cost</t>
  </si>
  <si>
    <t xml:space="preserve">AASB 1060.119(a)(v) </t>
  </si>
  <si>
    <t>Investments in equity instruments at fair value through other comprehensive income (designated)</t>
  </si>
  <si>
    <t>Dividend revenue</t>
  </si>
  <si>
    <t>Gains/(Losses) recognised in equity</t>
  </si>
  <si>
    <t>Amounts reversed from equity</t>
  </si>
  <si>
    <t>Fair value changes reversed on disposal</t>
  </si>
  <si>
    <t>Net gains/(losses) on investments in equity instruments at fair value through other comprehensive income (designated)</t>
  </si>
  <si>
    <t>AASB 1060.119(a)(vi)</t>
  </si>
  <si>
    <t>Change in fair value</t>
  </si>
  <si>
    <t>Net gains/(losses) on financial assets at fair value through other comprehensive income</t>
  </si>
  <si>
    <t>AASB 1060.119(a)(i)</t>
  </si>
  <si>
    <t>Net gains/(losses) on financial assets at fair value through profit or loss</t>
  </si>
  <si>
    <t>Financial assets at fair value through profit or loss (designated)</t>
  </si>
  <si>
    <t>AASB 7.20(a)(i)</t>
  </si>
  <si>
    <t>Net gains/(losses) on financial assets at fair value through profit or loss (designated)</t>
  </si>
  <si>
    <t>Net gains on financial assets</t>
  </si>
  <si>
    <t>AASB 1060.119(b)</t>
  </si>
  <si>
    <r>
      <t>The net interest income/expense from financial assets not at fair value through profit or loss is [$...] (</t>
    </r>
    <r>
      <rPr>
        <b/>
        <sz val="9"/>
        <color rgb="FFFF0000"/>
        <rFont val="Cambria"/>
        <family val="1"/>
      </rPr>
      <t>20x1</t>
    </r>
    <r>
      <rPr>
        <sz val="9"/>
        <rFont val="Cambria"/>
        <family val="1"/>
      </rPr>
      <t>: [$...]).</t>
    </r>
  </si>
  <si>
    <t>AASB1060.119(a)(iv)</t>
  </si>
  <si>
    <t>Interest expense</t>
  </si>
  <si>
    <t>Net gains/(losses) on financial liabilities measured at amortised cost</t>
  </si>
  <si>
    <t>AASB 1060.119(a)(ii)</t>
  </si>
  <si>
    <t>Net gains/(losses) on financial liabilities at fair value through profit or loss</t>
  </si>
  <si>
    <t>Financial liabilities at fair value through profit or loss (designated)</t>
  </si>
  <si>
    <t>Net gains/(losses) on financial liabilities at fair value through profit or loss(designated)</t>
  </si>
  <si>
    <t>Net losses from financial liabilities</t>
  </si>
  <si>
    <r>
      <t>The net interest income/expense from financial liabilities not at fair value through profit or loss is [$...] (</t>
    </r>
    <r>
      <rPr>
        <b/>
        <sz val="9"/>
        <color rgb="FFFF0000"/>
        <rFont val="Cambria"/>
        <family val="1"/>
      </rPr>
      <t>20x1</t>
    </r>
    <r>
      <rPr>
        <sz val="9"/>
        <rFont val="Cambria"/>
        <family val="1"/>
      </rPr>
      <t>: [$...]).</t>
    </r>
  </si>
  <si>
    <r>
      <t>Financial assets at fair value through profit or loss (designated)</t>
    </r>
    <r>
      <rPr>
        <b/>
        <vertAlign val="superscript"/>
        <sz val="9"/>
        <color theme="1"/>
        <rFont val="Cambria"/>
        <family val="1"/>
      </rPr>
      <t>2</t>
    </r>
  </si>
  <si>
    <t xml:space="preserve">AASB 1060.113(d) </t>
  </si>
  <si>
    <t>[Lessee lease liabilities should not be disclosed in the financial liabilities note]</t>
  </si>
  <si>
    <t>Trade creditors</t>
  </si>
  <si>
    <t>Grants payables</t>
  </si>
  <si>
    <t>Total financial liabilities at fair value through profit or loss (held for trading)</t>
  </si>
  <si>
    <t>AASB 1060.119(a)(v)</t>
  </si>
  <si>
    <t>Net gains/(losses) on financial assets</t>
  </si>
  <si>
    <t>AASB 1060.119(a)(iv)</t>
  </si>
  <si>
    <t>Financial liabilities at fair value through profit or loss (held for trading)</t>
  </si>
  <si>
    <t>Net gains/(losses) on financial liabilities at fair value through profit or loss (held for trading)</t>
  </si>
  <si>
    <t>Net gains/(losses) on financial liabilities at fair value through profit or loss (designated)</t>
  </si>
  <si>
    <t>Net gains/(losses) on financial liabilities</t>
  </si>
  <si>
    <r>
      <t>The net interest income/expense from financial liabilities not at fair value through profit or loss is [$...] (</t>
    </r>
    <r>
      <rPr>
        <b/>
        <sz val="9"/>
        <color rgb="FFFF0000"/>
        <rFont val="Cambria"/>
        <family val="1"/>
      </rPr>
      <t>20x1</t>
    </r>
    <r>
      <rPr>
        <sz val="9"/>
        <rFont val="Cambria"/>
        <family val="1"/>
      </rPr>
      <t>:[$...]).</t>
    </r>
  </si>
  <si>
    <t>The following tables provide an analysis of assets and liabilities that are measured at fair value. The remaining assets and liabilities disclosed in the statement of financial position do not apply the fair value hierarchy.</t>
  </si>
  <si>
    <t>The different levels of the fair value hierarchy are defined below.</t>
  </si>
  <si>
    <t>AASB 13.App A</t>
  </si>
  <si>
    <t>Level 1: Quoted prices (unadjusted) in active markets for identical assets or liabilities that the entity can access at measurement date.</t>
  </si>
  <si>
    <t>Level 2: Inputs other than quoted prices included within Level 1 that are observable for the asset or liability, either directly or indirectly.</t>
  </si>
  <si>
    <t>Level 3: Unobservable inputs for the asset or liability.</t>
  </si>
  <si>
    <t>Fair value measurements 
at the end of the reporting period</t>
  </si>
  <si>
    <t>[Disclose by class, with recurring and non-recurring fair value measurements on separate lines]</t>
  </si>
  <si>
    <t xml:space="preserve">Non-financial assets </t>
  </si>
  <si>
    <t>Financial liabilities</t>
  </si>
  <si>
    <t>Non-financial liabilities</t>
  </si>
  <si>
    <t>Non-financial assets</t>
  </si>
  <si>
    <t>RMG 110, 122, 125 part 9</t>
  </si>
  <si>
    <t>FRR 34B</t>
  </si>
  <si>
    <t>Assets expected to be recovered in:</t>
  </si>
  <si>
    <t>[Disclose by asset disclosure]</t>
  </si>
  <si>
    <t>Total no more than 12 months</t>
  </si>
  <si>
    <t>Land and buildings</t>
  </si>
  <si>
    <t>Total more than 12 months</t>
  </si>
  <si>
    <t>Liabilities expected to be settled in:</t>
  </si>
  <si>
    <t>[Disclose by liability disclosure]</t>
  </si>
  <si>
    <t>Asset held for sale</t>
  </si>
  <si>
    <t>FRR 31 &amp;
FRR 48(8)</t>
  </si>
  <si>
    <t>[Disclose details including purpose of trust arrangement]</t>
  </si>
  <si>
    <t>[Disclose monetary asset's title]</t>
  </si>
  <si>
    <t>Donations and bequests</t>
  </si>
  <si>
    <t>Receipts</t>
  </si>
  <si>
    <t>Payments</t>
  </si>
  <si>
    <t>Total monetary assets held in trust</t>
  </si>
  <si>
    <t>Non-monetary assets</t>
  </si>
  <si>
    <t>[Disclose details of assets held in trust including the type of trust and purpose of trust arrangement]</t>
  </si>
  <si>
    <t>RMG 118, 119, 125 part 7</t>
  </si>
  <si>
    <t>RMG 125 part 7</t>
  </si>
  <si>
    <r>
      <t>[Disclose function A] [Disclose entity]</t>
    </r>
    <r>
      <rPr>
        <b/>
        <vertAlign val="superscript"/>
        <sz val="9"/>
        <rFont val="Cambria"/>
        <family val="1"/>
      </rPr>
      <t>1</t>
    </r>
  </si>
  <si>
    <r>
      <t>[Disclose function B] [Disclose entity]</t>
    </r>
    <r>
      <rPr>
        <b/>
        <vertAlign val="superscript"/>
        <sz val="9"/>
        <rFont val="Cambria"/>
        <family val="1"/>
      </rPr>
      <t>2</t>
    </r>
  </si>
  <si>
    <r>
      <t>[Disclose function C] [Disclose entity]</t>
    </r>
    <r>
      <rPr>
        <vertAlign val="superscript"/>
        <sz val="9"/>
        <rFont val="Cambria"/>
        <family val="1"/>
      </rPr>
      <t>3</t>
    </r>
  </si>
  <si>
    <r>
      <t>[Disclose function D] [Disclose entity]</t>
    </r>
    <r>
      <rPr>
        <vertAlign val="superscript"/>
        <sz val="9"/>
        <rFont val="Cambria"/>
        <family val="1"/>
      </rPr>
      <t>4</t>
    </r>
  </si>
  <si>
    <t>FUNCTIONS ASSUMED</t>
  </si>
  <si>
    <t>AASB 1060.217</t>
  </si>
  <si>
    <t>Assets recognised</t>
  </si>
  <si>
    <t>-</t>
  </si>
  <si>
    <t>Trade debtors</t>
  </si>
  <si>
    <t>Total assets recognised</t>
  </si>
  <si>
    <t>Liabilities recognised</t>
  </si>
  <si>
    <t>Total liabilities recognised</t>
  </si>
  <si>
    <r>
      <t>Net assets/(liabilities) recognised</t>
    </r>
    <r>
      <rPr>
        <b/>
        <vertAlign val="superscript"/>
        <sz val="9"/>
        <rFont val="Cambria"/>
        <family val="1"/>
      </rPr>
      <t>7</t>
    </r>
  </si>
  <si>
    <t>AASB 1060.216</t>
  </si>
  <si>
    <t>Income assumed</t>
  </si>
  <si>
    <t>Recognised by the receiving entity</t>
  </si>
  <si>
    <t>Recognised by the losing entity</t>
  </si>
  <si>
    <t>Total income assumed</t>
  </si>
  <si>
    <t>Expenses assumed</t>
  </si>
  <si>
    <t>Total expenses assumed</t>
  </si>
  <si>
    <t>FUNCTIONS RELINQUISHED</t>
  </si>
  <si>
    <t>Assets relinquished</t>
  </si>
  <si>
    <t>Total assets relinquished</t>
  </si>
  <si>
    <t>Liabilities relinquished</t>
  </si>
  <si>
    <t>Total liabilities relinquished</t>
  </si>
  <si>
    <t>Net (assets)/liabilities relinquished</t>
  </si>
  <si>
    <t>1. [Disclose function] was assumed/relinquished from/to [disclose entity] during [disclose year] due to [disclose details of restructure].</t>
  </si>
  <si>
    <t>2. [Disclose function] was assumed/relinquished from/to [disclose entity] during [disclose year] due to [disclose details of restructure].</t>
  </si>
  <si>
    <t>3. [Disclose function] was assumed/relinquished from/to [disclose entity] during [disclose year] due to [disclose details of restructure].</t>
  </si>
  <si>
    <t>4. [Disclose function] was assumed/relinquished from/to [disclose entity] during [disclose year] due to [disclose details of restructure].</t>
  </si>
  <si>
    <t>5. The net assets/(liabilities) assumed from all entities were [$...].</t>
  </si>
  <si>
    <t>6. The net (assets)/liabilities relinquished to all entities were [$...].</t>
  </si>
  <si>
    <t>7. In respect of functions assumed, the net book values of assets and liabilities were transferred to the entity for no consideration.</t>
  </si>
  <si>
    <t>Tax assets (competitive neutrality)</t>
  </si>
  <si>
    <t>Competitive neutrality liabilities</t>
  </si>
  <si>
    <t>RMG 100, 124, 125 part 8</t>
  </si>
  <si>
    <t>Practical guide - Appropriations</t>
  </si>
  <si>
    <t>FRR 43,
AASB 1060.239</t>
  </si>
  <si>
    <t>FRR 45</t>
  </si>
  <si>
    <t>FRR 46</t>
  </si>
  <si>
    <t>FRR 47</t>
  </si>
  <si>
    <t>FRR 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</si>
</sst>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quot;$&quot;* #,##0.00_);_(&quot;$&quot;* \(#,##0.00\);_(&quot;$&quot;* &quot;-&quot;??_);_(@_)"/>
    <numFmt numFmtId="165" formatCode="[$-2]\ ###0_);\([$-2]\ #,##0\)"/>
    <numFmt numFmtId="166" formatCode="#,##0\ ;\(#,##0\);\ \-"/>
  </numFmts>
  <fonts count="85" x14ac:knownFonts="1">
    <font>
      <sz val="11"/>
      <color theme="1"/>
      <name val="Calibri"/>
      <family val="2"/>
      <scheme val="minor"/>
    </font>
    <font>
      <sz val="11"/>
      <color theme="1"/>
      <name val="Calibri"/>
      <family val="2"/>
      <scheme val="minor"/>
    </font>
    <font>
      <sz val="30"/>
      <name val="Cambria"/>
      <family val="1"/>
    </font>
    <font>
      <sz val="11"/>
      <color theme="1"/>
      <name val="Cambria"/>
      <family val="1"/>
    </font>
    <font>
      <sz val="30"/>
      <color theme="1"/>
      <name val="Cambria"/>
      <family val="1"/>
    </font>
    <font>
      <b/>
      <sz val="20"/>
      <color theme="1"/>
      <name val="Cambria"/>
      <family val="1"/>
    </font>
    <font>
      <sz val="9"/>
      <color theme="1"/>
      <name val="Cambria"/>
      <family val="1"/>
    </font>
    <font>
      <b/>
      <sz val="9"/>
      <name val="Cambria"/>
      <family val="1"/>
    </font>
    <font>
      <i/>
      <sz val="9"/>
      <name val="Cambria"/>
      <family val="1"/>
    </font>
    <font>
      <sz val="9"/>
      <name val="Cambria"/>
      <family val="1"/>
    </font>
    <font>
      <u/>
      <sz val="9"/>
      <color theme="10"/>
      <name val="Times New Roman"/>
      <family val="1"/>
    </font>
    <font>
      <sz val="9"/>
      <color rgb="FF000000"/>
      <name val="Cambria"/>
      <family val="1"/>
    </font>
    <font>
      <b/>
      <sz val="9"/>
      <name val="Times New Roman"/>
      <family val="1"/>
    </font>
    <font>
      <sz val="9"/>
      <name val="Times New Roman"/>
      <family val="1"/>
    </font>
    <font>
      <u/>
      <sz val="9"/>
      <color rgb="FF0000FF"/>
      <name val="Cambria"/>
      <family val="1"/>
    </font>
    <font>
      <sz val="9"/>
      <color rgb="FFFF0000"/>
      <name val="Cambria"/>
      <family val="1"/>
    </font>
    <font>
      <u/>
      <sz val="9"/>
      <color theme="10"/>
      <name val="Cambria"/>
      <family val="1"/>
    </font>
    <font>
      <sz val="10"/>
      <name val="Arial"/>
      <family val="2"/>
    </font>
    <font>
      <u/>
      <sz val="9"/>
      <color theme="8"/>
      <name val="Cambria"/>
      <family val="1"/>
    </font>
    <font>
      <b/>
      <sz val="9"/>
      <color theme="8"/>
      <name val="Cambria"/>
      <family val="1"/>
    </font>
    <font>
      <sz val="9"/>
      <color theme="8"/>
      <name val="Cambria"/>
      <family val="1"/>
    </font>
    <font>
      <b/>
      <vertAlign val="superscript"/>
      <sz val="9"/>
      <name val="Cambria"/>
      <family val="1"/>
    </font>
    <font>
      <b/>
      <sz val="9"/>
      <color theme="1"/>
      <name val="Cambria"/>
      <family val="1"/>
    </font>
    <font>
      <b/>
      <i/>
      <sz val="9"/>
      <name val="Cambria"/>
      <family val="1"/>
    </font>
    <font>
      <sz val="9"/>
      <color theme="0"/>
      <name val="Cambria"/>
      <family val="1"/>
    </font>
    <font>
      <b/>
      <u/>
      <sz val="9"/>
      <color rgb="FF0000FF"/>
      <name val="Cambria"/>
      <family val="1"/>
    </font>
    <font>
      <b/>
      <sz val="9"/>
      <color rgb="FF0070C0"/>
      <name val="Cambria"/>
      <family val="1"/>
    </font>
    <font>
      <b/>
      <sz val="9"/>
      <color rgb="FF0000FF"/>
      <name val="Cambria"/>
      <family val="1"/>
    </font>
    <font>
      <sz val="11"/>
      <name val="Cambria"/>
      <family val="1"/>
    </font>
    <font>
      <sz val="9"/>
      <color rgb="FF008542"/>
      <name val="Cambria"/>
      <family val="1"/>
    </font>
    <font>
      <b/>
      <sz val="9"/>
      <color rgb="FF009560"/>
      <name val="Cambria"/>
      <family val="1"/>
    </font>
    <font>
      <i/>
      <sz val="9"/>
      <color theme="1"/>
      <name val="Cambria"/>
      <family val="1"/>
    </font>
    <font>
      <sz val="9"/>
      <color rgb="FF0070C0"/>
      <name val="Cambria"/>
      <family val="1"/>
    </font>
    <font>
      <vertAlign val="superscript"/>
      <sz val="9"/>
      <name val="Cambria"/>
      <family val="1"/>
    </font>
    <font>
      <i/>
      <sz val="9"/>
      <color rgb="FFFF0000"/>
      <name val="Cambria"/>
      <family val="1"/>
    </font>
    <font>
      <strike/>
      <sz val="9"/>
      <name val="Cambria"/>
      <family val="1"/>
    </font>
    <font>
      <strike/>
      <sz val="9"/>
      <color rgb="FFFF0000"/>
      <name val="Cambria"/>
      <family val="1"/>
    </font>
    <font>
      <sz val="10"/>
      <name val="Cambria"/>
      <family val="1"/>
    </font>
    <font>
      <sz val="15"/>
      <color rgb="FF333333"/>
      <name val="Arial"/>
      <family val="2"/>
    </font>
    <font>
      <sz val="15"/>
      <color theme="1"/>
      <name val="Arial"/>
      <family val="2"/>
    </font>
    <font>
      <b/>
      <sz val="9"/>
      <color indexed="9"/>
      <name val="Cambria"/>
      <family val="1"/>
    </font>
    <font>
      <b/>
      <u/>
      <sz val="9"/>
      <name val="Cambria"/>
      <family val="1"/>
    </font>
    <font>
      <u/>
      <sz val="9"/>
      <color theme="1"/>
      <name val="Cambria"/>
      <family val="1"/>
    </font>
    <font>
      <b/>
      <u/>
      <sz val="9"/>
      <color theme="1"/>
      <name val="Cambria"/>
      <family val="1"/>
    </font>
    <font>
      <sz val="10"/>
      <color rgb="FFFF0000"/>
      <name val="Cambria"/>
      <family val="1"/>
    </font>
    <font>
      <b/>
      <sz val="10"/>
      <color rgb="FF009560"/>
      <name val="Cambria"/>
      <family val="1"/>
    </font>
    <font>
      <sz val="10"/>
      <color rgb="FFFF0000"/>
      <name val="Arial"/>
      <family val="2"/>
    </font>
    <font>
      <sz val="10"/>
      <color theme="1"/>
      <name val="Cambria"/>
      <family val="1"/>
    </font>
    <font>
      <b/>
      <sz val="10"/>
      <name val="Cambria"/>
      <family val="1"/>
    </font>
    <font>
      <strike/>
      <sz val="10"/>
      <color rgb="FFFF0000"/>
      <name val="Cambria"/>
      <family val="1"/>
    </font>
    <font>
      <strike/>
      <sz val="9"/>
      <color theme="1"/>
      <name val="Cambria"/>
      <family val="1"/>
    </font>
    <font>
      <strike/>
      <sz val="10"/>
      <color theme="1"/>
      <name val="Cambria"/>
      <family val="1"/>
    </font>
    <font>
      <sz val="9"/>
      <color indexed="10"/>
      <name val="Cambria"/>
      <family val="1"/>
    </font>
    <font>
      <b/>
      <sz val="9"/>
      <color indexed="10"/>
      <name val="Cambria"/>
      <family val="1"/>
    </font>
    <font>
      <b/>
      <vertAlign val="superscript"/>
      <sz val="9"/>
      <color theme="1"/>
      <name val="Cambria"/>
      <family val="1"/>
    </font>
    <font>
      <b/>
      <sz val="9"/>
      <color rgb="FFFF0000"/>
      <name val="Cambria"/>
      <family val="1"/>
    </font>
    <font>
      <i/>
      <u/>
      <sz val="9"/>
      <color rgb="FF000000"/>
      <name val="Cambria"/>
      <family val="1"/>
    </font>
    <font>
      <sz val="11"/>
      <color rgb="FFFF0000"/>
      <name val="Cambria"/>
      <family val="1"/>
    </font>
    <font>
      <sz val="9"/>
      <color indexed="8"/>
      <name val="Cambria"/>
      <family val="1"/>
    </font>
    <font>
      <u/>
      <sz val="9"/>
      <name val="Cambria"/>
      <family val="1"/>
    </font>
    <font>
      <b/>
      <i/>
      <sz val="9"/>
      <color theme="1"/>
      <name val="Cambria"/>
      <family val="1"/>
    </font>
    <font>
      <vertAlign val="superscript"/>
      <sz val="9"/>
      <color theme="1"/>
      <name val="Cambria"/>
      <family val="1"/>
    </font>
    <font>
      <sz val="8"/>
      <name val="Cambria"/>
      <family val="1"/>
    </font>
    <font>
      <b/>
      <sz val="9"/>
      <color indexed="8"/>
      <name val="Cambria"/>
      <family val="1"/>
    </font>
    <font>
      <b/>
      <sz val="9"/>
      <color theme="0"/>
      <name val="Cambria"/>
      <family val="1"/>
    </font>
    <font>
      <u/>
      <sz val="11"/>
      <color theme="1"/>
      <name val="Cambria"/>
      <family val="1"/>
    </font>
    <font>
      <sz val="9"/>
      <color indexed="12"/>
      <name val="Cambria"/>
      <family val="1"/>
    </font>
    <font>
      <sz val="10"/>
      <color theme="0"/>
      <name val="Cambria"/>
      <family val="1"/>
    </font>
    <font>
      <b/>
      <sz val="11"/>
      <color theme="0"/>
      <name val="Cambria"/>
      <family val="1"/>
    </font>
    <font>
      <b/>
      <vertAlign val="superscript"/>
      <sz val="9"/>
      <color rgb="FFFF0000"/>
      <name val="Cambria"/>
      <family val="1"/>
    </font>
    <font>
      <b/>
      <sz val="11"/>
      <color theme="1"/>
      <name val="Cambria"/>
      <family val="1"/>
    </font>
    <font>
      <b/>
      <sz val="9"/>
      <color rgb="FFC00000"/>
      <name val="Cambria"/>
      <family val="1"/>
    </font>
    <font>
      <b/>
      <sz val="10"/>
      <color theme="9" tint="-0.249977111117893"/>
      <name val="Cambria"/>
      <family val="1"/>
    </font>
    <font>
      <b/>
      <u/>
      <vertAlign val="superscript"/>
      <sz val="9"/>
      <name val="Cambria"/>
      <family val="1"/>
    </font>
    <font>
      <sz val="11"/>
      <color rgb="FFFFC000"/>
      <name val="Cambria"/>
      <family val="1"/>
    </font>
    <font>
      <sz val="9"/>
      <color rgb="FFFFC000"/>
      <name val="Cambria"/>
      <family val="1"/>
    </font>
    <font>
      <sz val="10"/>
      <color rgb="FFFFC000"/>
      <name val="Cambria"/>
      <family val="1"/>
    </font>
    <font>
      <strike/>
      <sz val="9"/>
      <color rgb="FF0070C0"/>
      <name val="Cambria"/>
      <family val="1"/>
    </font>
    <font>
      <sz val="10"/>
      <color rgb="FF7030A0"/>
      <name val="Cambria"/>
      <family val="1"/>
    </font>
    <font>
      <sz val="9"/>
      <color rgb="FF7030A0"/>
      <name val="Cambria"/>
      <family val="1"/>
    </font>
    <font>
      <sz val="11"/>
      <color rgb="FF7030A0"/>
      <name val="Cambria"/>
      <family val="1"/>
    </font>
    <font>
      <i/>
      <strike/>
      <sz val="9"/>
      <color rgb="FFFF0000"/>
      <name val="Cambria"/>
      <family val="1"/>
    </font>
    <font>
      <i/>
      <sz val="9"/>
      <color rgb="FF7030A0"/>
      <name val="Cambria"/>
      <family val="1"/>
    </font>
    <font>
      <b/>
      <sz val="9"/>
      <color rgb="FF7030A0"/>
      <name val="Cambria"/>
      <family val="1"/>
    </font>
    <font>
      <sz val="8"/>
      <color rgb="FF000000"/>
      <name val="Tahoma"/>
      <family val="2"/>
    </font>
  </fonts>
  <fills count="17">
    <fill>
      <patternFill patternType="none"/>
    </fill>
    <fill>
      <patternFill patternType="gray125"/>
    </fill>
    <fill>
      <patternFill patternType="solid">
        <fgColor rgb="FFE3FFE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C0C0C0"/>
        <bgColor indexed="64"/>
      </patternFill>
    </fill>
    <fill>
      <patternFill patternType="solid">
        <fgColor rgb="FFBDDCDF"/>
        <bgColor indexed="64"/>
      </patternFill>
    </fill>
    <fill>
      <patternFill patternType="solid">
        <fgColor rgb="FFA3DBE8"/>
        <bgColor indexed="64"/>
      </patternFill>
    </fill>
    <fill>
      <patternFill patternType="solid">
        <fgColor rgb="FF9CDBD9"/>
        <bgColor indexed="64"/>
      </patternFill>
    </fill>
    <fill>
      <patternFill patternType="solid">
        <fgColor rgb="FF37424A"/>
        <bgColor indexed="64"/>
      </patternFill>
    </fill>
    <fill>
      <patternFill patternType="solid">
        <fgColor theme="5" tint="0.39997558519241921"/>
        <bgColor indexed="64"/>
      </patternFill>
    </fill>
    <fill>
      <patternFill patternType="solid">
        <fgColor indexed="22"/>
        <bgColor indexed="64"/>
      </patternFill>
    </fill>
    <fill>
      <patternFill patternType="solid">
        <fgColor rgb="FFBFBFBF"/>
        <bgColor indexed="64"/>
      </patternFill>
    </fill>
    <fill>
      <patternFill patternType="solid">
        <fgColor theme="7" tint="0.79998168889431442"/>
        <bgColor indexed="64"/>
      </patternFill>
    </fill>
    <fill>
      <patternFill patternType="solid">
        <fgColor rgb="FFFF0000"/>
        <bgColor indexed="64"/>
      </patternFill>
    </fill>
    <fill>
      <patternFill patternType="solid">
        <fgColor rgb="FF03EDED"/>
        <bgColor indexed="64"/>
      </patternFill>
    </fill>
  </fills>
  <borders count="32">
    <border>
      <left/>
      <right/>
      <top/>
      <bottom/>
      <diagonal/>
    </border>
    <border>
      <left/>
      <right/>
      <top style="medium">
        <color rgb="FF009560"/>
      </top>
      <bottom/>
      <diagonal/>
    </border>
    <border>
      <left/>
      <right/>
      <top/>
      <bottom style="medium">
        <color rgb="FF009560"/>
      </bottom>
      <diagonal/>
    </border>
    <border>
      <left/>
      <right/>
      <top style="thin">
        <color auto="1"/>
      </top>
      <bottom style="thin">
        <color auto="1"/>
      </bottom>
      <diagonal/>
    </border>
    <border>
      <left/>
      <right/>
      <top/>
      <bottom style="thin">
        <color indexed="64"/>
      </bottom>
      <diagonal/>
    </border>
    <border>
      <left/>
      <right/>
      <top style="thin">
        <color auto="1"/>
      </top>
      <bottom/>
      <diagonal/>
    </border>
    <border>
      <left/>
      <right/>
      <top style="thick">
        <color auto="1"/>
      </top>
      <bottom style="thick">
        <color auto="1"/>
      </bottom>
      <diagonal/>
    </border>
    <border>
      <left style="thin">
        <color theme="2" tint="-9.9948118533890809E-2"/>
      </left>
      <right/>
      <top style="thick">
        <color auto="1"/>
      </top>
      <bottom style="thick">
        <color auto="1"/>
      </bottom>
      <diagonal/>
    </border>
    <border>
      <left/>
      <right/>
      <top style="thick">
        <color auto="1"/>
      </top>
      <bottom/>
      <diagonal/>
    </border>
    <border>
      <left style="thin">
        <color theme="2" tint="-9.9948118533890809E-2"/>
      </left>
      <right/>
      <top/>
      <bottom style="thick">
        <color auto="1"/>
      </bottom>
      <diagonal/>
    </border>
    <border>
      <left/>
      <right/>
      <top/>
      <bottom style="thick">
        <color auto="1"/>
      </bottom>
      <diagonal/>
    </border>
    <border>
      <left/>
      <right/>
      <top style="thin">
        <color theme="0"/>
      </top>
      <bottom style="thin">
        <color theme="0"/>
      </bottom>
      <diagonal/>
    </border>
    <border>
      <left/>
      <right/>
      <top style="thin">
        <color theme="0"/>
      </top>
      <bottom style="thin">
        <color auto="1"/>
      </bottom>
      <diagonal/>
    </border>
    <border>
      <left/>
      <right/>
      <top style="thin">
        <color rgb="FF009560"/>
      </top>
      <bottom/>
      <diagonal/>
    </border>
    <border>
      <left/>
      <right/>
      <top/>
      <bottom style="thin">
        <color rgb="FF009560"/>
      </bottom>
      <diagonal/>
    </border>
    <border>
      <left/>
      <right/>
      <top style="thin">
        <color theme="0"/>
      </top>
      <bottom/>
      <diagonal/>
    </border>
    <border>
      <left/>
      <right/>
      <top style="thin">
        <color rgb="FF009560"/>
      </top>
      <bottom style="thin">
        <color rgb="FF009560"/>
      </bottom>
      <diagonal/>
    </border>
    <border>
      <left/>
      <right/>
      <top style="thin">
        <color theme="0" tint="-0.24994659260841701"/>
      </top>
      <bottom style="thin">
        <color theme="0" tint="-0.2499465926084170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theme="9" tint="-0.24994659260841701"/>
      </bottom>
      <diagonal/>
    </border>
    <border>
      <left/>
      <right/>
      <top style="dotted">
        <color theme="9" tint="-0.24994659260841701"/>
      </top>
      <bottom/>
      <diagonal/>
    </border>
  </borders>
  <cellStyleXfs count="11">
    <xf numFmtId="0" fontId="0" fillId="0" borderId="0"/>
    <xf numFmtId="165" fontId="10" fillId="0" borderId="0" applyNumberFormat="0" applyFill="0" applyBorder="0" applyAlignment="0" applyProtection="0">
      <alignment horizontal="left"/>
      <protection locked="0"/>
    </xf>
    <xf numFmtId="166" fontId="12" fillId="0" borderId="0" applyFill="0" applyBorder="0" applyProtection="0">
      <alignment horizontal="right"/>
    </xf>
    <xf numFmtId="166" fontId="13" fillId="0" borderId="0" applyFill="0" applyBorder="0" applyProtection="0">
      <alignment horizontal="right"/>
    </xf>
    <xf numFmtId="165" fontId="17" fillId="0" borderId="0"/>
    <xf numFmtId="166" fontId="12" fillId="0" borderId="0" applyFill="0" applyBorder="0" applyProtection="0">
      <alignment horizontal="right"/>
    </xf>
    <xf numFmtId="166" fontId="13" fillId="0" borderId="0" applyFill="0" applyBorder="0" applyProtection="0">
      <alignment horizontal="right"/>
    </xf>
    <xf numFmtId="164" fontId="1" fillId="0" borderId="0" applyFont="0" applyFill="0" applyBorder="0" applyAlignment="0" applyProtection="0"/>
    <xf numFmtId="9" fontId="1" fillId="0" borderId="0" applyFont="0" applyFill="0" applyBorder="0" applyAlignment="0" applyProtection="0"/>
    <xf numFmtId="166" fontId="13" fillId="0" borderId="0" applyFill="0" applyBorder="0" applyProtection="0">
      <alignment horizontal="right"/>
    </xf>
    <xf numFmtId="166" fontId="12" fillId="0" borderId="0" applyFill="0" applyBorder="0" applyProtection="0">
      <alignment horizontal="right"/>
    </xf>
  </cellStyleXfs>
  <cellXfs count="1076">
    <xf numFmtId="0" fontId="0" fillId="0" borderId="0" xfId="0"/>
    <xf numFmtId="0" fontId="3" fillId="0" borderId="0" xfId="0" applyFont="1"/>
    <xf numFmtId="0" fontId="2" fillId="0" borderId="0" xfId="0" applyFont="1" applyAlignment="1">
      <alignment vertical="center" wrapText="1"/>
    </xf>
    <xf numFmtId="0" fontId="6" fillId="0" borderId="0" xfId="0" applyFont="1"/>
    <xf numFmtId="0" fontId="6" fillId="0" borderId="0" xfId="0" applyFont="1" applyAlignment="1">
      <alignment wrapText="1"/>
    </xf>
    <xf numFmtId="0" fontId="7" fillId="0" borderId="0" xfId="0" applyFont="1" applyAlignment="1">
      <alignment horizontal="left" vertical="top" wrapText="1"/>
    </xf>
    <xf numFmtId="0" fontId="8" fillId="0" borderId="0" xfId="0" applyFont="1" applyAlignment="1">
      <alignment vertical="top" wrapText="1"/>
    </xf>
    <xf numFmtId="0" fontId="7" fillId="0" borderId="0" xfId="0" applyFont="1" applyAlignment="1">
      <alignment horizontal="left" vertical="top"/>
    </xf>
    <xf numFmtId="0" fontId="7" fillId="0" borderId="0" xfId="0" applyFont="1" applyAlignment="1">
      <alignment vertical="top"/>
    </xf>
    <xf numFmtId="0" fontId="9" fillId="0" borderId="0" xfId="0" applyFont="1" applyAlignment="1">
      <alignment wrapText="1"/>
    </xf>
    <xf numFmtId="0" fontId="9" fillId="0" borderId="1" xfId="0" applyFont="1" applyBorder="1" applyAlignment="1">
      <alignment wrapText="1"/>
    </xf>
    <xf numFmtId="0" fontId="9" fillId="0" borderId="1" xfId="0" applyFont="1" applyBorder="1"/>
    <xf numFmtId="0" fontId="7" fillId="0" borderId="1" xfId="0" applyFont="1" applyBorder="1" applyAlignment="1">
      <alignment horizontal="right"/>
    </xf>
    <xf numFmtId="0" fontId="9" fillId="0" borderId="1" xfId="0" applyFont="1" applyBorder="1" applyAlignment="1">
      <alignment horizontal="right"/>
    </xf>
    <xf numFmtId="165" fontId="9" fillId="0" borderId="1" xfId="0" applyNumberFormat="1" applyFont="1" applyBorder="1" applyAlignment="1">
      <alignment horizontal="right"/>
    </xf>
    <xf numFmtId="165" fontId="9" fillId="0" borderId="1" xfId="0" applyNumberFormat="1" applyFont="1" applyBorder="1" applyAlignment="1">
      <alignment horizontal="right" wrapText="1"/>
    </xf>
    <xf numFmtId="0" fontId="7" fillId="0" borderId="2" xfId="0" applyFont="1" applyBorder="1" applyAlignment="1">
      <alignment wrapText="1"/>
    </xf>
    <xf numFmtId="0" fontId="7" fillId="0" borderId="2" xfId="0" applyFont="1" applyBorder="1"/>
    <xf numFmtId="0" fontId="7" fillId="0" borderId="2" xfId="0" applyFont="1" applyBorder="1" applyAlignment="1">
      <alignment horizontal="right"/>
    </xf>
    <xf numFmtId="0" fontId="9" fillId="0" borderId="2" xfId="0" applyFont="1" applyBorder="1" applyAlignment="1">
      <alignment horizontal="right"/>
    </xf>
    <xf numFmtId="0" fontId="7" fillId="0" borderId="0" xfId="0" applyFont="1" applyAlignment="1">
      <alignment wrapText="1"/>
    </xf>
    <xf numFmtId="0" fontId="7" fillId="0" borderId="0" xfId="0" applyFont="1"/>
    <xf numFmtId="0" fontId="7" fillId="0" borderId="0" xfId="0" applyFont="1" applyAlignment="1">
      <alignment horizontal="right"/>
    </xf>
    <xf numFmtId="0" fontId="9" fillId="0" borderId="0" xfId="0" applyFont="1" applyAlignment="1">
      <alignment horizontal="right"/>
    </xf>
    <xf numFmtId="0" fontId="7" fillId="0" borderId="0" xfId="0" applyFont="1" applyAlignment="1">
      <alignment horizontal="left" wrapText="1"/>
    </xf>
    <xf numFmtId="0" fontId="9" fillId="0" borderId="0" xfId="0" applyFont="1" applyAlignment="1">
      <alignment horizontal="left"/>
    </xf>
    <xf numFmtId="0" fontId="9" fillId="0" borderId="0" xfId="0" applyFont="1" applyAlignment="1">
      <alignment horizontal="left" wrapText="1"/>
    </xf>
    <xf numFmtId="0" fontId="11" fillId="0" borderId="0" xfId="1" applyNumberFormat="1" applyFont="1" applyAlignment="1" applyProtection="1"/>
    <xf numFmtId="166" fontId="7" fillId="0" borderId="0" xfId="2" applyFont="1">
      <alignment horizontal="right"/>
    </xf>
    <xf numFmtId="166" fontId="9" fillId="0" borderId="0" xfId="3" applyFont="1">
      <alignment horizontal="right"/>
    </xf>
    <xf numFmtId="0" fontId="9" fillId="0" borderId="0" xfId="0" applyFont="1"/>
    <xf numFmtId="166" fontId="7" fillId="0" borderId="0" xfId="2" applyFont="1" applyFill="1">
      <alignment horizontal="right"/>
    </xf>
    <xf numFmtId="166" fontId="9" fillId="0" borderId="0" xfId="3" applyFont="1" applyFill="1">
      <alignment horizontal="right"/>
    </xf>
    <xf numFmtId="0" fontId="9" fillId="0" borderId="0" xfId="0" applyFont="1" applyAlignment="1">
      <alignment vertical="top"/>
    </xf>
    <xf numFmtId="0" fontId="14" fillId="0" borderId="0" xfId="0" applyFont="1" applyAlignment="1">
      <alignment horizontal="left"/>
    </xf>
    <xf numFmtId="166" fontId="7" fillId="0" borderId="3" xfId="2" applyFont="1" applyBorder="1">
      <alignment horizontal="right"/>
    </xf>
    <xf numFmtId="166" fontId="9" fillId="0" borderId="3" xfId="3" applyFont="1" applyBorder="1">
      <alignment horizontal="right"/>
    </xf>
    <xf numFmtId="0" fontId="15" fillId="0" borderId="0" xfId="0" applyFont="1"/>
    <xf numFmtId="165" fontId="16" fillId="0" borderId="0" xfId="1" applyFont="1" applyFill="1" applyAlignment="1" applyProtection="1">
      <alignment horizontal="left"/>
    </xf>
    <xf numFmtId="165" fontId="6" fillId="0" borderId="0" xfId="4" applyFont="1" applyAlignment="1">
      <alignment wrapText="1"/>
    </xf>
    <xf numFmtId="166" fontId="7" fillId="0" borderId="0" xfId="2" applyFont="1" applyBorder="1">
      <alignment horizontal="right"/>
    </xf>
    <xf numFmtId="166" fontId="9" fillId="0" borderId="0" xfId="3" applyFont="1" applyBorder="1">
      <alignment horizontal="right"/>
    </xf>
    <xf numFmtId="0" fontId="6" fillId="0" borderId="0" xfId="0" applyFont="1" applyAlignment="1">
      <alignment vertical="top" wrapText="1"/>
    </xf>
    <xf numFmtId="0" fontId="6" fillId="0" borderId="0" xfId="0" applyFont="1" applyAlignment="1">
      <alignment vertical="center" wrapText="1"/>
    </xf>
    <xf numFmtId="0" fontId="7" fillId="0" borderId="0" xfId="0" applyFont="1" applyAlignment="1">
      <alignment vertical="center" wrapText="1"/>
    </xf>
    <xf numFmtId="0" fontId="9" fillId="0" borderId="0" xfId="0" applyFont="1" applyAlignment="1">
      <alignment horizontal="left" vertical="top" wrapText="1"/>
    </xf>
    <xf numFmtId="0" fontId="18" fillId="0" borderId="0" xfId="0" applyFont="1" applyAlignment="1">
      <alignment horizontal="left"/>
    </xf>
    <xf numFmtId="166" fontId="19" fillId="0" borderId="0" xfId="2" applyFont="1">
      <alignment horizontal="right"/>
    </xf>
    <xf numFmtId="166" fontId="20" fillId="0" borderId="0" xfId="3" applyFont="1">
      <alignment horizontal="right"/>
    </xf>
    <xf numFmtId="0" fontId="11" fillId="0" borderId="0" xfId="1" applyNumberFormat="1" applyFont="1" applyFill="1" applyAlignment="1" applyProtection="1"/>
    <xf numFmtId="0" fontId="6" fillId="3" borderId="0" xfId="0" applyFont="1" applyFill="1" applyAlignment="1">
      <alignment wrapText="1"/>
    </xf>
    <xf numFmtId="0" fontId="9" fillId="0" borderId="0" xfId="0" applyFont="1" applyAlignment="1">
      <alignment horizontal="left" vertical="top"/>
    </xf>
    <xf numFmtId="166" fontId="22" fillId="0" borderId="3" xfId="2" applyFont="1" applyFill="1" applyBorder="1">
      <alignment horizontal="right"/>
    </xf>
    <xf numFmtId="166" fontId="22" fillId="0" borderId="0" xfId="3" applyFont="1" applyFill="1">
      <alignment horizontal="right"/>
    </xf>
    <xf numFmtId="165" fontId="9" fillId="0" borderId="0" xfId="4" applyFont="1" applyAlignment="1">
      <alignment horizontal="left" vertical="top" wrapText="1"/>
    </xf>
    <xf numFmtId="0" fontId="8" fillId="0" borderId="0" xfId="0" applyFont="1"/>
    <xf numFmtId="0" fontId="9" fillId="0" borderId="2" xfId="0" applyFont="1" applyBorder="1"/>
    <xf numFmtId="0" fontId="7" fillId="0" borderId="2" xfId="0" applyFont="1" applyBorder="1" applyAlignment="1">
      <alignment horizontal="left"/>
    </xf>
    <xf numFmtId="0" fontId="9" fillId="0" borderId="0" xfId="0" applyFont="1" applyAlignment="1">
      <alignment horizontal="left" indent="2"/>
    </xf>
    <xf numFmtId="0" fontId="14" fillId="0" borderId="0" xfId="0" applyFont="1"/>
    <xf numFmtId="166" fontId="7" fillId="0" borderId="3" xfId="2" applyFont="1" applyFill="1" applyBorder="1">
      <alignment horizontal="right"/>
    </xf>
    <xf numFmtId="166" fontId="9" fillId="0" borderId="3" xfId="3" applyFont="1" applyFill="1" applyBorder="1">
      <alignment horizontal="right"/>
    </xf>
    <xf numFmtId="0" fontId="6" fillId="0" borderId="0" xfId="0" applyFont="1" applyAlignment="1">
      <alignment vertical="top"/>
    </xf>
    <xf numFmtId="0" fontId="7" fillId="0" borderId="0" xfId="0" applyFont="1" applyAlignment="1">
      <alignment horizontal="left"/>
    </xf>
    <xf numFmtId="0" fontId="3" fillId="0" borderId="0" xfId="0" applyFont="1" applyAlignment="1">
      <alignment horizontal="left"/>
    </xf>
    <xf numFmtId="0" fontId="7" fillId="0" borderId="3" xfId="0" applyFont="1" applyBorder="1"/>
    <xf numFmtId="0" fontId="7" fillId="0" borderId="0" xfId="0" applyFont="1" applyAlignment="1">
      <alignment horizontal="left" indent="1"/>
    </xf>
    <xf numFmtId="0" fontId="9" fillId="0" borderId="0" xfId="0" applyFont="1" applyAlignment="1">
      <alignment horizontal="left" indent="3"/>
    </xf>
    <xf numFmtId="0" fontId="11" fillId="0" borderId="0" xfId="1" applyNumberFormat="1" applyFont="1" applyAlignment="1" applyProtection="1">
      <alignment horizontal="center"/>
    </xf>
    <xf numFmtId="0" fontId="9" fillId="0" borderId="3" xfId="0" applyFont="1" applyBorder="1"/>
    <xf numFmtId="165" fontId="7" fillId="0" borderId="0" xfId="0" applyNumberFormat="1" applyFont="1" applyAlignment="1">
      <alignment horizontal="right"/>
    </xf>
    <xf numFmtId="165" fontId="9" fillId="0" borderId="0" xfId="0" applyNumberFormat="1" applyFont="1" applyAlignment="1">
      <alignment horizontal="right"/>
    </xf>
    <xf numFmtId="166" fontId="7" fillId="0" borderId="0" xfId="0" applyNumberFormat="1" applyFont="1"/>
    <xf numFmtId="0" fontId="23" fillId="0" borderId="0" xfId="0" applyFont="1"/>
    <xf numFmtId="166" fontId="9" fillId="0" borderId="0" xfId="2" applyFont="1">
      <alignment horizontal="right"/>
    </xf>
    <xf numFmtId="165" fontId="16" fillId="0" borderId="0" xfId="1" applyFont="1" applyAlignment="1" applyProtection="1"/>
    <xf numFmtId="0" fontId="6" fillId="0" borderId="0" xfId="0" applyFont="1" applyAlignment="1">
      <alignment horizontal="left" vertical="top" wrapText="1"/>
    </xf>
    <xf numFmtId="0" fontId="6" fillId="0" borderId="1" xfId="0" applyFont="1" applyBorder="1"/>
    <xf numFmtId="0" fontId="6" fillId="0" borderId="2" xfId="0" applyFont="1" applyBorder="1"/>
    <xf numFmtId="0" fontId="22" fillId="0" borderId="0" xfId="0" applyFont="1"/>
    <xf numFmtId="0" fontId="6" fillId="0" borderId="0" xfId="0" applyFont="1" applyAlignment="1">
      <alignment horizontal="left" indent="2"/>
    </xf>
    <xf numFmtId="0" fontId="22" fillId="0" borderId="0" xfId="0" applyFont="1" applyAlignment="1">
      <alignment horizontal="left"/>
    </xf>
    <xf numFmtId="166" fontId="22" fillId="0" borderId="0" xfId="2" applyFont="1" applyFill="1">
      <alignment horizontal="right"/>
    </xf>
    <xf numFmtId="166" fontId="6" fillId="0" borderId="0" xfId="3" applyFont="1" applyFill="1">
      <alignment horizontal="right"/>
    </xf>
    <xf numFmtId="0" fontId="24" fillId="4" borderId="0" xfId="0" applyFont="1" applyFill="1"/>
    <xf numFmtId="0" fontId="25" fillId="0" borderId="0" xfId="0" applyFont="1" applyAlignment="1">
      <alignment horizontal="left"/>
    </xf>
    <xf numFmtId="0" fontId="24" fillId="0" borderId="0" xfId="0" applyFont="1"/>
    <xf numFmtId="0" fontId="6" fillId="0" borderId="0" xfId="0" applyFont="1" applyAlignment="1">
      <alignment horizontal="left" wrapText="1" indent="2"/>
    </xf>
    <xf numFmtId="166" fontId="7" fillId="0" borderId="4" xfId="2" applyFont="1" applyFill="1" applyBorder="1">
      <alignment horizontal="right"/>
    </xf>
    <xf numFmtId="166" fontId="9" fillId="0" borderId="4" xfId="3" applyFont="1" applyFill="1" applyBorder="1">
      <alignment horizontal="right"/>
    </xf>
    <xf numFmtId="166" fontId="7" fillId="0" borderId="0" xfId="2" applyFont="1" applyFill="1" applyBorder="1">
      <alignment horizontal="right"/>
    </xf>
    <xf numFmtId="166" fontId="9" fillId="0" borderId="0" xfId="3" applyFont="1" applyFill="1" applyBorder="1">
      <alignment horizontal="right"/>
    </xf>
    <xf numFmtId="0" fontId="22" fillId="0" borderId="0" xfId="0" applyFont="1" applyAlignment="1">
      <alignment wrapText="1"/>
    </xf>
    <xf numFmtId="166" fontId="7" fillId="0" borderId="3" xfId="3" applyFont="1" applyBorder="1">
      <alignment horizontal="right"/>
    </xf>
    <xf numFmtId="0" fontId="7" fillId="5" borderId="0" xfId="0" applyFont="1" applyFill="1" applyAlignment="1">
      <alignment horizontal="left" vertical="top" wrapText="1"/>
    </xf>
    <xf numFmtId="0" fontId="9" fillId="6" borderId="1" xfId="0" applyFont="1" applyFill="1" applyBorder="1" applyAlignment="1">
      <alignment vertical="top"/>
    </xf>
    <xf numFmtId="0" fontId="9" fillId="6" borderId="1" xfId="0" applyFont="1" applyFill="1" applyBorder="1" applyAlignment="1">
      <alignment horizontal="left" vertical="top"/>
    </xf>
    <xf numFmtId="165" fontId="7" fillId="6" borderId="1" xfId="0" applyNumberFormat="1" applyFont="1" applyFill="1" applyBorder="1" applyAlignment="1">
      <alignment horizontal="right" wrapText="1"/>
    </xf>
    <xf numFmtId="165" fontId="9" fillId="6" borderId="1" xfId="0" applyNumberFormat="1" applyFont="1" applyFill="1" applyBorder="1" applyAlignment="1">
      <alignment horizontal="right" wrapText="1"/>
    </xf>
    <xf numFmtId="0" fontId="9" fillId="6" borderId="2" xfId="0" applyFont="1" applyFill="1" applyBorder="1" applyAlignment="1">
      <alignment vertical="top"/>
    </xf>
    <xf numFmtId="0" fontId="7" fillId="6" borderId="2" xfId="0" applyFont="1" applyFill="1" applyBorder="1" applyAlignment="1">
      <alignment horizontal="left" vertical="top"/>
    </xf>
    <xf numFmtId="0" fontId="7" fillId="6" borderId="2" xfId="0" applyFont="1" applyFill="1" applyBorder="1" applyAlignment="1">
      <alignment horizontal="right"/>
    </xf>
    <xf numFmtId="0" fontId="9" fillId="6" borderId="2" xfId="0" applyFont="1" applyFill="1" applyBorder="1" applyAlignment="1">
      <alignment horizontal="right"/>
    </xf>
    <xf numFmtId="0" fontId="7" fillId="6" borderId="0" xfId="0" applyFont="1" applyFill="1"/>
    <xf numFmtId="0" fontId="7" fillId="6" borderId="0" xfId="0" applyFont="1" applyFill="1" applyAlignment="1">
      <alignment horizontal="left"/>
    </xf>
    <xf numFmtId="0" fontId="9" fillId="6" borderId="0" xfId="0" applyFont="1" applyFill="1"/>
    <xf numFmtId="166" fontId="7" fillId="6" borderId="0" xfId="2" applyFont="1" applyFill="1">
      <alignment horizontal="right"/>
    </xf>
    <xf numFmtId="166" fontId="9" fillId="6" borderId="0" xfId="3" applyFont="1" applyFill="1">
      <alignment horizontal="right"/>
    </xf>
    <xf numFmtId="0" fontId="9" fillId="6" borderId="0" xfId="0" applyFont="1" applyFill="1" applyAlignment="1">
      <alignment horizontal="left" vertical="top" indent="2"/>
    </xf>
    <xf numFmtId="0" fontId="11" fillId="6" borderId="0" xfId="1" applyNumberFormat="1" applyFont="1" applyFill="1" applyAlignment="1" applyProtection="1">
      <alignment horizontal="left"/>
    </xf>
    <xf numFmtId="0" fontId="9" fillId="6" borderId="0" xfId="0" applyFont="1" applyFill="1" applyAlignment="1">
      <alignment horizontal="left" vertical="top" wrapText="1" indent="2"/>
    </xf>
    <xf numFmtId="0" fontId="9" fillId="6" borderId="0" xfId="0" applyFont="1" applyFill="1" applyAlignment="1">
      <alignment horizontal="left"/>
    </xf>
    <xf numFmtId="166" fontId="7" fillId="6" borderId="3" xfId="2" applyFont="1" applyFill="1" applyBorder="1">
      <alignment horizontal="right"/>
    </xf>
    <xf numFmtId="166" fontId="9" fillId="6" borderId="3" xfId="3" applyFont="1" applyFill="1" applyBorder="1">
      <alignment horizontal="right"/>
    </xf>
    <xf numFmtId="0" fontId="8" fillId="6" borderId="0" xfId="0" applyFont="1" applyFill="1" applyAlignment="1">
      <alignment horizontal="left" vertical="top"/>
    </xf>
    <xf numFmtId="0" fontId="7" fillId="6" borderId="0" xfId="0" applyFont="1" applyFill="1" applyAlignment="1">
      <alignment horizontal="left" vertical="top"/>
    </xf>
    <xf numFmtId="0" fontId="7" fillId="6" borderId="0" xfId="0" applyFont="1" applyFill="1" applyAlignment="1">
      <alignment vertical="top"/>
    </xf>
    <xf numFmtId="0" fontId="7" fillId="5" borderId="0" xfId="0" applyFont="1" applyFill="1" applyAlignment="1">
      <alignment wrapText="1"/>
    </xf>
    <xf numFmtId="166" fontId="7" fillId="5" borderId="3" xfId="2" applyFont="1" applyFill="1" applyBorder="1">
      <alignment horizontal="right"/>
    </xf>
    <xf numFmtId="166" fontId="9" fillId="5" borderId="3" xfId="3" applyFont="1" applyFill="1" applyBorder="1">
      <alignment horizontal="right"/>
    </xf>
    <xf numFmtId="166" fontId="7" fillId="6" borderId="0" xfId="2" applyFont="1" applyFill="1" applyBorder="1">
      <alignment horizontal="right"/>
    </xf>
    <xf numFmtId="166" fontId="9" fillId="6" borderId="0" xfId="3" applyFont="1" applyFill="1" applyBorder="1">
      <alignment horizontal="right"/>
    </xf>
    <xf numFmtId="0" fontId="7" fillId="6" borderId="0" xfId="0" applyFont="1" applyFill="1" applyAlignment="1">
      <alignment wrapText="1"/>
    </xf>
    <xf numFmtId="0" fontId="14" fillId="6" borderId="0" xfId="0" applyFont="1" applyFill="1" applyAlignment="1">
      <alignment horizontal="left"/>
    </xf>
    <xf numFmtId="0" fontId="7" fillId="6" borderId="0" xfId="0" applyFont="1" applyFill="1" applyAlignment="1">
      <alignment horizontal="left" vertical="top" wrapText="1"/>
    </xf>
    <xf numFmtId="0" fontId="9" fillId="6" borderId="0" xfId="0" applyFont="1" applyFill="1" applyAlignment="1">
      <alignment horizontal="left" indent="2"/>
    </xf>
    <xf numFmtId="0" fontId="6" fillId="5" borderId="0" xfId="0" applyFont="1" applyFill="1" applyAlignment="1">
      <alignment horizontal="left" wrapText="1" indent="2"/>
    </xf>
    <xf numFmtId="0" fontId="9" fillId="6" borderId="0" xfId="0" applyFont="1" applyFill="1" applyAlignment="1">
      <alignment vertical="top"/>
    </xf>
    <xf numFmtId="0" fontId="9" fillId="6" borderId="0" xfId="0" applyFont="1" applyFill="1" applyAlignment="1">
      <alignment horizontal="left" vertical="top"/>
    </xf>
    <xf numFmtId="0" fontId="3" fillId="6" borderId="0" xfId="0" applyFont="1" applyFill="1"/>
    <xf numFmtId="0" fontId="3" fillId="6" borderId="0" xfId="0" applyFont="1" applyFill="1" applyAlignment="1">
      <alignment horizontal="left"/>
    </xf>
    <xf numFmtId="0" fontId="8" fillId="6" borderId="0" xfId="0" applyFont="1" applyFill="1"/>
    <xf numFmtId="0" fontId="7" fillId="6" borderId="2" xfId="0" applyFont="1" applyFill="1" applyBorder="1" applyAlignment="1">
      <alignment vertical="top"/>
    </xf>
    <xf numFmtId="0" fontId="7" fillId="6" borderId="0" xfId="0" applyFont="1" applyFill="1" applyAlignment="1">
      <alignment vertical="top" wrapText="1"/>
    </xf>
    <xf numFmtId="0" fontId="7" fillId="6" borderId="0" xfId="0" applyFont="1" applyFill="1" applyAlignment="1">
      <alignment horizontal="right" vertical="top" wrapText="1"/>
    </xf>
    <xf numFmtId="0" fontId="9" fillId="6" borderId="0" xfId="0" applyFont="1" applyFill="1" applyAlignment="1">
      <alignment horizontal="right" vertical="top" wrapText="1"/>
    </xf>
    <xf numFmtId="0" fontId="14" fillId="6" borderId="0" xfId="0" applyFont="1" applyFill="1" applyAlignment="1">
      <alignment vertical="top" wrapText="1"/>
    </xf>
    <xf numFmtId="0" fontId="9" fillId="6" borderId="0" xfId="0" applyFont="1" applyFill="1" applyAlignment="1">
      <alignment horizontal="left" vertical="top" wrapText="1" indent="1"/>
    </xf>
    <xf numFmtId="0" fontId="14" fillId="6" borderId="0" xfId="0" applyFont="1" applyFill="1" applyAlignment="1">
      <alignment vertical="top"/>
    </xf>
    <xf numFmtId="0" fontId="27" fillId="6" borderId="0" xfId="0" applyFont="1" applyFill="1" applyAlignment="1">
      <alignment vertical="top" wrapText="1"/>
    </xf>
    <xf numFmtId="0" fontId="9" fillId="6" borderId="0" xfId="0" applyFont="1" applyFill="1" applyAlignment="1">
      <alignment horizontal="left" wrapText="1" indent="1"/>
    </xf>
    <xf numFmtId="0" fontId="27" fillId="6" borderId="0" xfId="0" applyFont="1" applyFill="1"/>
    <xf numFmtId="0" fontId="9" fillId="6" borderId="0" xfId="0" applyFont="1" applyFill="1" applyAlignment="1">
      <alignment vertical="top" wrapText="1"/>
    </xf>
    <xf numFmtId="0" fontId="9" fillId="6" borderId="0" xfId="0" applyFont="1" applyFill="1" applyAlignment="1">
      <alignment horizontal="left" vertical="top" wrapText="1"/>
    </xf>
    <xf numFmtId="166" fontId="7" fillId="6" borderId="5" xfId="2" applyFont="1" applyFill="1" applyBorder="1">
      <alignment horizontal="right"/>
    </xf>
    <xf numFmtId="166" fontId="9" fillId="6" borderId="5" xfId="3" applyFont="1" applyFill="1" applyBorder="1">
      <alignment horizontal="right"/>
    </xf>
    <xf numFmtId="0" fontId="9" fillId="5" borderId="1" xfId="0" applyFont="1" applyFill="1" applyBorder="1"/>
    <xf numFmtId="0" fontId="9" fillId="5" borderId="0" xfId="0" applyFont="1" applyFill="1" applyAlignment="1">
      <alignment vertical="top" wrapText="1"/>
    </xf>
    <xf numFmtId="0" fontId="6" fillId="5" borderId="0" xfId="0" applyFont="1" applyFill="1"/>
    <xf numFmtId="165" fontId="7" fillId="6" borderId="0" xfId="0" applyNumberFormat="1" applyFont="1" applyFill="1" applyAlignment="1">
      <alignment horizontal="right" wrapText="1"/>
    </xf>
    <xf numFmtId="165" fontId="9" fillId="6" borderId="0" xfId="0" applyNumberFormat="1" applyFont="1" applyFill="1" applyAlignment="1">
      <alignment horizontal="right" wrapText="1"/>
    </xf>
    <xf numFmtId="0" fontId="7" fillId="5" borderId="2" xfId="0" applyFont="1" applyFill="1" applyBorder="1" applyAlignment="1">
      <alignment horizontal="left" vertical="top"/>
    </xf>
    <xf numFmtId="0" fontId="22" fillId="5" borderId="2" xfId="0" applyFont="1" applyFill="1" applyBorder="1" applyAlignment="1">
      <alignment horizontal="center"/>
    </xf>
    <xf numFmtId="166" fontId="7" fillId="5" borderId="2" xfId="5" applyFont="1" applyFill="1" applyBorder="1">
      <alignment horizontal="right"/>
    </xf>
    <xf numFmtId="166" fontId="9" fillId="5" borderId="2" xfId="6" applyFont="1" applyFill="1" applyBorder="1">
      <alignment horizontal="right"/>
    </xf>
    <xf numFmtId="166" fontId="7" fillId="5" borderId="0" xfId="5" applyFont="1" applyFill="1">
      <alignment horizontal="right"/>
    </xf>
    <xf numFmtId="166" fontId="9" fillId="5" borderId="0" xfId="6" applyFont="1" applyFill="1">
      <alignment horizontal="right"/>
    </xf>
    <xf numFmtId="166" fontId="7" fillId="5" borderId="3" xfId="5" applyFont="1" applyFill="1" applyBorder="1">
      <alignment horizontal="right"/>
    </xf>
    <xf numFmtId="166" fontId="9" fillId="5" borderId="3" xfId="6" applyFont="1" applyFill="1" applyBorder="1">
      <alignment horizontal="right"/>
    </xf>
    <xf numFmtId="166" fontId="7" fillId="5" borderId="0" xfId="5" applyFont="1" applyFill="1" applyBorder="1">
      <alignment horizontal="right"/>
    </xf>
    <xf numFmtId="166" fontId="9" fillId="5" borderId="0" xfId="6" applyFont="1" applyFill="1" applyBorder="1">
      <alignment horizontal="right"/>
    </xf>
    <xf numFmtId="0" fontId="9" fillId="5" borderId="0" xfId="0" applyFont="1" applyFill="1" applyAlignment="1">
      <alignment horizontal="left" vertical="top" wrapText="1"/>
    </xf>
    <xf numFmtId="0" fontId="9" fillId="5" borderId="0" xfId="0" applyFont="1" applyFill="1" applyAlignment="1">
      <alignment horizontal="left" vertical="top" wrapText="1" indent="1"/>
    </xf>
    <xf numFmtId="0" fontId="9" fillId="5" borderId="0" xfId="0" applyFont="1" applyFill="1" applyAlignment="1">
      <alignment horizontal="left" vertical="top" wrapText="1" indent="4"/>
    </xf>
    <xf numFmtId="0" fontId="9" fillId="5" borderId="0" xfId="0" applyFont="1" applyFill="1" applyAlignment="1">
      <alignment horizontal="left" indent="1"/>
    </xf>
    <xf numFmtId="166" fontId="7" fillId="6" borderId="0" xfId="5" applyFont="1" applyFill="1">
      <alignment horizontal="right"/>
    </xf>
    <xf numFmtId="166" fontId="9" fillId="6" borderId="0" xfId="6" applyFont="1" applyFill="1">
      <alignment horizontal="right"/>
    </xf>
    <xf numFmtId="0" fontId="9" fillId="5" borderId="0" xfId="0" applyFont="1" applyFill="1" applyAlignment="1">
      <alignment horizontal="left" indent="2"/>
    </xf>
    <xf numFmtId="0" fontId="9" fillId="5" borderId="0" xfId="0" applyFont="1" applyFill="1" applyAlignment="1">
      <alignment horizontal="left"/>
    </xf>
    <xf numFmtId="165" fontId="16" fillId="6" borderId="0" xfId="1" applyFont="1" applyFill="1" applyAlignment="1" applyProtection="1">
      <alignment vertical="top"/>
    </xf>
    <xf numFmtId="0" fontId="7" fillId="5" borderId="0" xfId="0" applyFont="1" applyFill="1" applyAlignment="1">
      <alignment horizontal="left" vertical="top"/>
    </xf>
    <xf numFmtId="166" fontId="7" fillId="6" borderId="3" xfId="5" applyFont="1" applyFill="1" applyBorder="1">
      <alignment horizontal="right"/>
    </xf>
    <xf numFmtId="166" fontId="9" fillId="6" borderId="3" xfId="6" applyFont="1" applyFill="1" applyBorder="1">
      <alignment horizontal="right"/>
    </xf>
    <xf numFmtId="0" fontId="8" fillId="6" borderId="0" xfId="0" applyFont="1" applyFill="1" applyAlignment="1">
      <alignment vertical="top"/>
    </xf>
    <xf numFmtId="0" fontId="9" fillId="6" borderId="0" xfId="0" applyFont="1" applyFill="1" applyAlignment="1">
      <alignment wrapText="1"/>
    </xf>
    <xf numFmtId="0" fontId="7" fillId="6" borderId="0" xfId="0" applyFont="1" applyFill="1" applyAlignment="1">
      <alignment horizontal="right" wrapText="1"/>
    </xf>
    <xf numFmtId="0" fontId="28" fillId="0" borderId="0" xfId="0" applyFont="1"/>
    <xf numFmtId="165" fontId="16" fillId="6" borderId="0" xfId="1" applyFont="1" applyFill="1" applyAlignment="1" applyProtection="1">
      <alignment horizontal="left" vertical="top"/>
    </xf>
    <xf numFmtId="0" fontId="9" fillId="6" borderId="0" xfId="0" applyFont="1" applyFill="1" applyAlignment="1">
      <alignment horizontal="right" wrapText="1"/>
    </xf>
    <xf numFmtId="0" fontId="29" fillId="0" borderId="0" xfId="0" applyFont="1" applyAlignment="1">
      <alignment wrapText="1"/>
    </xf>
    <xf numFmtId="166" fontId="7" fillId="6" borderId="0" xfId="5" applyFont="1" applyFill="1" applyBorder="1">
      <alignment horizontal="right"/>
    </xf>
    <xf numFmtId="166" fontId="9" fillId="6" borderId="0" xfId="6" applyFont="1" applyFill="1" applyBorder="1">
      <alignment horizontal="right"/>
    </xf>
    <xf numFmtId="166" fontId="7" fillId="6" borderId="4" xfId="2" applyFont="1" applyFill="1" applyBorder="1">
      <alignment horizontal="right"/>
    </xf>
    <xf numFmtId="0" fontId="11" fillId="6" borderId="0" xfId="1" applyNumberFormat="1" applyFont="1" applyFill="1" applyAlignment="1" applyProtection="1">
      <alignment horizontal="center" vertical="center"/>
    </xf>
    <xf numFmtId="166" fontId="7" fillId="6" borderId="3" xfId="6" applyFont="1" applyFill="1" applyBorder="1">
      <alignment horizontal="right"/>
    </xf>
    <xf numFmtId="0" fontId="6" fillId="0" borderId="0" xfId="0" applyFont="1" applyAlignment="1">
      <alignment horizontal="left" vertical="center" wrapText="1"/>
    </xf>
    <xf numFmtId="0" fontId="6" fillId="3" borderId="0" xfId="0" applyFont="1" applyFill="1"/>
    <xf numFmtId="0" fontId="6" fillId="3" borderId="0" xfId="0" applyFont="1" applyFill="1" applyAlignment="1">
      <alignment vertical="center"/>
    </xf>
    <xf numFmtId="0" fontId="3" fillId="3" borderId="0" xfId="0" applyFont="1" applyFill="1"/>
    <xf numFmtId="0" fontId="6" fillId="3" borderId="0" xfId="0" applyFont="1" applyFill="1" applyAlignment="1">
      <alignment vertical="center" wrapText="1"/>
    </xf>
    <xf numFmtId="0" fontId="9" fillId="0" borderId="6" xfId="0" applyFont="1" applyBorder="1" applyAlignment="1">
      <alignment vertical="center" wrapText="1"/>
    </xf>
    <xf numFmtId="0" fontId="22" fillId="3" borderId="0" xfId="0" applyFont="1" applyFill="1"/>
    <xf numFmtId="0" fontId="6" fillId="6" borderId="0" xfId="0" applyFont="1" applyFill="1" applyAlignment="1">
      <alignment horizontal="left" vertical="top" wrapText="1"/>
    </xf>
    <xf numFmtId="165" fontId="6" fillId="0" borderId="0" xfId="4" applyFont="1" applyAlignment="1">
      <alignment vertical="center" wrapText="1"/>
    </xf>
    <xf numFmtId="165" fontId="7" fillId="0" borderId="0" xfId="4" applyFont="1" applyAlignment="1">
      <alignment vertical="top" wrapText="1"/>
    </xf>
    <xf numFmtId="165" fontId="9" fillId="0" borderId="0" xfId="4" applyFont="1" applyAlignment="1">
      <alignment vertical="top" wrapText="1"/>
    </xf>
    <xf numFmtId="165" fontId="7" fillId="5" borderId="0" xfId="4" applyFont="1" applyFill="1" applyAlignment="1">
      <alignment vertical="top" wrapText="1"/>
    </xf>
    <xf numFmtId="166" fontId="9" fillId="5" borderId="0" xfId="2" applyFont="1" applyFill="1" applyAlignment="1">
      <alignment horizontal="left" vertical="top" wrapText="1"/>
    </xf>
    <xf numFmtId="165" fontId="9" fillId="0" borderId="0" xfId="4" applyFont="1" applyAlignment="1">
      <alignment vertical="center" wrapText="1"/>
    </xf>
    <xf numFmtId="165" fontId="37" fillId="0" borderId="0" xfId="4" applyFont="1"/>
    <xf numFmtId="1" fontId="37" fillId="0" borderId="0" xfId="4" applyNumberFormat="1" applyFont="1"/>
    <xf numFmtId="165" fontId="9" fillId="0" borderId="0" xfId="4" applyFont="1"/>
    <xf numFmtId="165" fontId="6" fillId="0" borderId="0" xfId="4" applyFont="1"/>
    <xf numFmtId="165" fontId="37" fillId="2" borderId="0" xfId="4" applyFont="1" applyFill="1" applyAlignment="1">
      <alignment horizontal="center"/>
    </xf>
    <xf numFmtId="0" fontId="38" fillId="0" borderId="0" xfId="0" applyFont="1" applyAlignment="1">
      <alignment vertical="center" wrapText="1"/>
    </xf>
    <xf numFmtId="0" fontId="38" fillId="9" borderId="0" xfId="0" applyFont="1" applyFill="1" applyAlignment="1">
      <alignment vertical="center" wrapText="1"/>
    </xf>
    <xf numFmtId="0" fontId="39" fillId="9" borderId="0" xfId="0" applyFont="1" applyFill="1" applyAlignment="1">
      <alignment vertical="center" wrapText="1"/>
    </xf>
    <xf numFmtId="165" fontId="37" fillId="9" borderId="0" xfId="4" applyFont="1" applyFill="1"/>
    <xf numFmtId="165" fontId="9" fillId="9" borderId="0" xfId="4" applyFont="1" applyFill="1"/>
    <xf numFmtId="165" fontId="6" fillId="9" borderId="0" xfId="4" applyFont="1" applyFill="1"/>
    <xf numFmtId="165" fontId="40" fillId="10" borderId="11" xfId="4" applyFont="1" applyFill="1" applyBorder="1" applyAlignment="1">
      <alignment horizontal="left" vertical="center"/>
    </xf>
    <xf numFmtId="165" fontId="22" fillId="10" borderId="11" xfId="4" applyFont="1" applyFill="1" applyBorder="1" applyAlignment="1">
      <alignment horizontal="left" vertical="center"/>
    </xf>
    <xf numFmtId="165" fontId="40" fillId="0" borderId="0" xfId="4" applyFont="1" applyAlignment="1">
      <alignment vertical="top" wrapText="1"/>
    </xf>
    <xf numFmtId="165" fontId="22" fillId="0" borderId="0" xfId="4" applyFont="1" applyAlignment="1">
      <alignment vertical="top" wrapText="1"/>
    </xf>
    <xf numFmtId="0" fontId="22" fillId="0" borderId="0" xfId="0" applyFont="1" applyAlignment="1">
      <alignment horizontal="right"/>
    </xf>
    <xf numFmtId="0" fontId="6" fillId="0" borderId="0" xfId="0" applyFont="1" applyAlignment="1">
      <alignment horizontal="right"/>
    </xf>
    <xf numFmtId="165" fontId="9" fillId="0" borderId="2" xfId="4" applyFont="1" applyBorder="1" applyAlignment="1">
      <alignment vertical="top" wrapText="1"/>
    </xf>
    <xf numFmtId="165" fontId="22" fillId="0" borderId="2" xfId="4" applyFont="1" applyBorder="1" applyAlignment="1">
      <alignment horizontal="right" vertical="top" wrapText="1"/>
    </xf>
    <xf numFmtId="165" fontId="6" fillId="0" borderId="2" xfId="4" applyFont="1" applyBorder="1" applyAlignment="1">
      <alignment horizontal="right" vertical="top" wrapText="1"/>
    </xf>
    <xf numFmtId="1" fontId="3" fillId="0" borderId="0" xfId="0" applyNumberFormat="1" applyFont="1"/>
    <xf numFmtId="165" fontId="41" fillId="0" borderId="0" xfId="4" applyFont="1" applyAlignment="1">
      <alignment vertical="top" wrapText="1"/>
    </xf>
    <xf numFmtId="165" fontId="42" fillId="0" borderId="0" xfId="4" applyFont="1" applyAlignment="1">
      <alignment horizontal="right" vertical="top" wrapText="1"/>
    </xf>
    <xf numFmtId="165" fontId="22" fillId="0" borderId="0" xfId="4" applyFont="1" applyAlignment="1">
      <alignment horizontal="right" wrapText="1"/>
    </xf>
    <xf numFmtId="166" fontId="22" fillId="0" borderId="0" xfId="2" applyFont="1">
      <alignment horizontal="right"/>
    </xf>
    <xf numFmtId="166" fontId="6" fillId="0" borderId="0" xfId="3" applyFont="1">
      <alignment horizontal="right"/>
    </xf>
    <xf numFmtId="165" fontId="9" fillId="0" borderId="0" xfId="4" applyFont="1" applyAlignment="1">
      <alignment horizontal="left" vertical="top" wrapText="1" indent="1"/>
    </xf>
    <xf numFmtId="166" fontId="22" fillId="0" borderId="3" xfId="2" applyFont="1" applyBorder="1">
      <alignment horizontal="right"/>
    </xf>
    <xf numFmtId="166" fontId="6" fillId="0" borderId="3" xfId="3" applyFont="1" applyBorder="1">
      <alignment horizontal="right"/>
    </xf>
    <xf numFmtId="165" fontId="22" fillId="0" borderId="0" xfId="4" applyFont="1" applyAlignment="1">
      <alignment horizontal="right" vertical="top" wrapText="1"/>
    </xf>
    <xf numFmtId="165" fontId="6" fillId="0" borderId="0" xfId="4" applyFont="1" applyAlignment="1">
      <alignment horizontal="right" vertical="top" wrapText="1"/>
    </xf>
    <xf numFmtId="165" fontId="9" fillId="0" borderId="0" xfId="4" applyFont="1" applyAlignment="1">
      <alignment horizontal="left" indent="2"/>
    </xf>
    <xf numFmtId="165" fontId="9" fillId="0" borderId="0" xfId="4" applyFont="1" applyAlignment="1">
      <alignment wrapText="1"/>
    </xf>
    <xf numFmtId="165" fontId="9" fillId="3" borderId="0" xfId="4" applyFont="1" applyFill="1" applyAlignment="1">
      <alignment horizontal="left" indent="2"/>
    </xf>
    <xf numFmtId="166" fontId="22" fillId="3" borderId="0" xfId="2" applyFont="1" applyFill="1">
      <alignment horizontal="right"/>
    </xf>
    <xf numFmtId="166" fontId="6" fillId="3" borderId="0" xfId="3" applyFont="1" applyFill="1">
      <alignment horizontal="right"/>
    </xf>
    <xf numFmtId="165" fontId="7" fillId="0" borderId="0" xfId="4" applyFont="1"/>
    <xf numFmtId="166" fontId="22" fillId="0" borderId="0" xfId="2" applyFont="1" applyBorder="1">
      <alignment horizontal="right"/>
    </xf>
    <xf numFmtId="166" fontId="6" fillId="0" borderId="0" xfId="3" applyFont="1" applyBorder="1">
      <alignment horizontal="right"/>
    </xf>
    <xf numFmtId="165" fontId="7" fillId="0" borderId="0" xfId="4" applyFont="1" applyAlignment="1">
      <alignment horizontal="left" vertical="top" wrapText="1"/>
    </xf>
    <xf numFmtId="165" fontId="22" fillId="0" borderId="0" xfId="4" applyFont="1" applyAlignment="1">
      <alignment horizontal="left" vertical="top" wrapText="1"/>
    </xf>
    <xf numFmtId="165" fontId="17" fillId="11" borderId="0" xfId="4" applyFill="1"/>
    <xf numFmtId="1" fontId="17" fillId="11" borderId="0" xfId="4" applyNumberFormat="1" applyFill="1"/>
    <xf numFmtId="165" fontId="17" fillId="0" borderId="0" xfId="4"/>
    <xf numFmtId="165" fontId="29" fillId="0" borderId="0" xfId="4" applyFont="1" applyAlignment="1">
      <alignment wrapText="1"/>
    </xf>
    <xf numFmtId="166" fontId="6" fillId="0" borderId="3" xfId="3" applyFont="1" applyFill="1" applyBorder="1">
      <alignment horizontal="right"/>
    </xf>
    <xf numFmtId="165" fontId="37" fillId="8" borderId="0" xfId="4" applyFont="1" applyFill="1"/>
    <xf numFmtId="1" fontId="37" fillId="8" borderId="0" xfId="4" applyNumberFormat="1" applyFont="1" applyFill="1"/>
    <xf numFmtId="166" fontId="22" fillId="0" borderId="0" xfId="2" applyFont="1" applyFill="1" applyBorder="1">
      <alignment horizontal="right"/>
    </xf>
    <xf numFmtId="166" fontId="6" fillId="0" borderId="0" xfId="3" applyFont="1" applyFill="1" applyBorder="1">
      <alignment horizontal="right"/>
    </xf>
    <xf numFmtId="165" fontId="9" fillId="0" borderId="0" xfId="4" applyFont="1" applyAlignment="1">
      <alignment vertical="top"/>
    </xf>
    <xf numFmtId="165" fontId="9" fillId="0" borderId="0" xfId="4" applyFont="1" applyAlignment="1">
      <alignment horizontal="left" indent="1"/>
    </xf>
    <xf numFmtId="165" fontId="6" fillId="0" borderId="0" xfId="4" applyFont="1" applyAlignment="1">
      <alignment horizontal="right" wrapText="1"/>
    </xf>
    <xf numFmtId="165" fontId="6" fillId="0" borderId="0" xfId="4" applyFont="1" applyAlignment="1">
      <alignment vertical="top" wrapText="1"/>
    </xf>
    <xf numFmtId="165" fontId="23" fillId="0" borderId="0" xfId="4" applyFont="1" applyAlignment="1">
      <alignment vertical="top" wrapText="1"/>
    </xf>
    <xf numFmtId="165" fontId="36" fillId="0" borderId="0" xfId="4" applyFont="1" applyAlignment="1">
      <alignment vertical="top" wrapText="1"/>
    </xf>
    <xf numFmtId="165" fontId="43" fillId="0" borderId="0" xfId="4" applyFont="1" applyAlignment="1">
      <alignment vertical="top" wrapText="1"/>
    </xf>
    <xf numFmtId="165" fontId="6" fillId="0" borderId="0" xfId="4" applyFont="1" applyAlignment="1">
      <alignment horizontal="left" wrapText="1"/>
    </xf>
    <xf numFmtId="165" fontId="6" fillId="0" borderId="0" xfId="4" applyFont="1" applyAlignment="1">
      <alignment horizontal="left" vertical="top" wrapText="1"/>
    </xf>
    <xf numFmtId="165" fontId="44" fillId="0" borderId="0" xfId="4" applyFont="1"/>
    <xf numFmtId="1" fontId="44" fillId="0" borderId="0" xfId="4" applyNumberFormat="1" applyFont="1"/>
    <xf numFmtId="165" fontId="6" fillId="0" borderId="0" xfId="4" applyFont="1" applyAlignment="1">
      <alignment horizontal="right"/>
    </xf>
    <xf numFmtId="165" fontId="7" fillId="0" borderId="0" xfId="4" applyFont="1" applyAlignment="1">
      <alignment horizontal="right" wrapText="1"/>
    </xf>
    <xf numFmtId="165" fontId="9" fillId="0" borderId="0" xfId="4" applyFont="1" applyAlignment="1">
      <alignment horizontal="left" vertical="center" indent="2"/>
    </xf>
    <xf numFmtId="165" fontId="6" fillId="0" borderId="0" xfId="4" applyFont="1" applyAlignment="1">
      <alignment horizontal="left" vertical="center" indent="2"/>
    </xf>
    <xf numFmtId="165" fontId="37" fillId="4" borderId="0" xfId="4" applyFont="1" applyFill="1"/>
    <xf numFmtId="165" fontId="7" fillId="0" borderId="2" xfId="4" applyFont="1" applyBorder="1" applyAlignment="1">
      <alignment horizontal="right" vertical="top" wrapText="1"/>
    </xf>
    <xf numFmtId="165" fontId="9" fillId="0" borderId="2" xfId="4" applyFont="1" applyBorder="1" applyAlignment="1">
      <alignment horizontal="right" vertical="top" wrapText="1"/>
    </xf>
    <xf numFmtId="165" fontId="45" fillId="0" borderId="0" xfId="4" applyFont="1" applyAlignment="1">
      <alignment vertical="top" wrapText="1"/>
    </xf>
    <xf numFmtId="165" fontId="7" fillId="0" borderId="0" xfId="4" applyFont="1" applyAlignment="1">
      <alignment horizontal="right" vertical="top" wrapText="1"/>
    </xf>
    <xf numFmtId="165" fontId="9" fillId="0" borderId="0" xfId="4" applyFont="1" applyAlignment="1">
      <alignment horizontal="right" vertical="top" wrapText="1"/>
    </xf>
    <xf numFmtId="165" fontId="9" fillId="0" borderId="0" xfId="4" applyFont="1" applyAlignment="1">
      <alignment horizontal="left" wrapText="1"/>
    </xf>
    <xf numFmtId="165" fontId="9" fillId="0" borderId="0" xfId="4" applyFont="1" applyAlignment="1">
      <alignment horizontal="left" vertical="top" wrapText="1" indent="2"/>
    </xf>
    <xf numFmtId="165" fontId="35" fillId="0" borderId="0" xfId="4" applyFont="1" applyAlignment="1">
      <alignment wrapText="1"/>
    </xf>
    <xf numFmtId="165" fontId="9" fillId="0" borderId="0" xfId="4" applyFont="1" applyAlignment="1">
      <alignment horizontal="right" wrapText="1"/>
    </xf>
    <xf numFmtId="1" fontId="17" fillId="0" borderId="0" xfId="4" applyNumberFormat="1"/>
    <xf numFmtId="165" fontId="6" fillId="0" borderId="0" xfId="4" applyFont="1" applyAlignment="1">
      <alignment horizontal="left" indent="1"/>
    </xf>
    <xf numFmtId="165" fontId="46" fillId="0" borderId="0" xfId="4" applyFont="1"/>
    <xf numFmtId="1" fontId="46" fillId="0" borderId="0" xfId="4" applyNumberFormat="1" applyFont="1"/>
    <xf numFmtId="0" fontId="0" fillId="0" borderId="0" xfId="0" applyAlignment="1">
      <alignment wrapText="1"/>
    </xf>
    <xf numFmtId="165" fontId="47" fillId="0" borderId="0" xfId="4" applyFont="1"/>
    <xf numFmtId="1" fontId="47" fillId="0" borderId="0" xfId="4" applyNumberFormat="1" applyFont="1"/>
    <xf numFmtId="165" fontId="6" fillId="0" borderId="0" xfId="4" applyFont="1" applyAlignment="1">
      <alignment vertical="top"/>
    </xf>
    <xf numFmtId="0" fontId="22" fillId="0" borderId="0" xfId="0" applyFont="1" applyAlignment="1">
      <alignment horizontal="left" wrapText="1"/>
    </xf>
    <xf numFmtId="165" fontId="47" fillId="4" borderId="0" xfId="4" applyFont="1" applyFill="1"/>
    <xf numFmtId="0" fontId="6" fillId="0" borderId="0" xfId="0" applyFont="1" applyAlignment="1">
      <alignment horizontal="left" indent="3"/>
    </xf>
    <xf numFmtId="166" fontId="22" fillId="0" borderId="4" xfId="2" applyFont="1" applyFill="1" applyBorder="1">
      <alignment horizontal="right"/>
    </xf>
    <xf numFmtId="166" fontId="22" fillId="0" borderId="5" xfId="2" applyFont="1" applyFill="1" applyBorder="1">
      <alignment horizontal="right"/>
    </xf>
    <xf numFmtId="165" fontId="6" fillId="0" borderId="0" xfId="4" applyFont="1" applyAlignment="1">
      <alignment horizontal="left" vertical="top" indent="1"/>
    </xf>
    <xf numFmtId="165" fontId="6" fillId="0" borderId="0" xfId="4" applyFont="1" applyAlignment="1">
      <alignment horizontal="left" vertical="center" wrapText="1"/>
    </xf>
    <xf numFmtId="165" fontId="9" fillId="0" borderId="0" xfId="4" applyFont="1" applyAlignment="1">
      <alignment horizontal="left" wrapText="1" indent="1"/>
    </xf>
    <xf numFmtId="166" fontId="9" fillId="0" borderId="0" xfId="4" applyNumberFormat="1" applyFont="1"/>
    <xf numFmtId="165" fontId="9" fillId="3" borderId="0" xfId="4" applyFont="1" applyFill="1"/>
    <xf numFmtId="165" fontId="7" fillId="3" borderId="0" xfId="4" applyFont="1" applyFill="1" applyAlignment="1">
      <alignment vertical="top" wrapText="1"/>
    </xf>
    <xf numFmtId="165" fontId="6" fillId="3" borderId="0" xfId="4" applyFont="1" applyFill="1" applyAlignment="1">
      <alignment vertical="top" wrapText="1"/>
    </xf>
    <xf numFmtId="1" fontId="37" fillId="2" borderId="0" xfId="4" applyNumberFormat="1" applyFont="1" applyFill="1" applyAlignment="1">
      <alignment horizontal="center"/>
    </xf>
    <xf numFmtId="165" fontId="40" fillId="10" borderId="12" xfId="4" applyFont="1" applyFill="1" applyBorder="1" applyAlignment="1">
      <alignment horizontal="left" vertical="center"/>
    </xf>
    <xf numFmtId="165" fontId="9" fillId="6" borderId="0" xfId="4" applyFont="1" applyFill="1"/>
    <xf numFmtId="0" fontId="7" fillId="6" borderId="0" xfId="4" applyNumberFormat="1" applyFont="1" applyFill="1" applyAlignment="1">
      <alignment horizontal="right"/>
    </xf>
    <xf numFmtId="0" fontId="9" fillId="6" borderId="0" xfId="4" applyNumberFormat="1" applyFont="1" applyFill="1" applyAlignment="1">
      <alignment horizontal="right"/>
    </xf>
    <xf numFmtId="165" fontId="9" fillId="6" borderId="2" xfId="4" applyFont="1" applyFill="1" applyBorder="1"/>
    <xf numFmtId="165" fontId="7" fillId="6" borderId="2" xfId="4" applyFont="1" applyFill="1" applyBorder="1" applyAlignment="1">
      <alignment horizontal="right"/>
    </xf>
    <xf numFmtId="165" fontId="9" fillId="6" borderId="2" xfId="4" applyFont="1" applyFill="1" applyBorder="1" applyAlignment="1">
      <alignment horizontal="right"/>
    </xf>
    <xf numFmtId="165" fontId="7" fillId="6" borderId="0" xfId="4" applyFont="1" applyFill="1" applyAlignment="1">
      <alignment horizontal="right"/>
    </xf>
    <xf numFmtId="165" fontId="9" fillId="6" borderId="0" xfId="4" applyFont="1" applyFill="1" applyAlignment="1">
      <alignment horizontal="right"/>
    </xf>
    <xf numFmtId="165" fontId="41" fillId="6" borderId="0" xfId="4" applyFont="1" applyFill="1" applyAlignment="1">
      <alignment vertical="top" wrapText="1"/>
    </xf>
    <xf numFmtId="165" fontId="9" fillId="6" borderId="0" xfId="4" applyFont="1" applyFill="1" applyAlignment="1">
      <alignment horizontal="left" indent="1"/>
    </xf>
    <xf numFmtId="165" fontId="7" fillId="6" borderId="0" xfId="4" applyFont="1" applyFill="1" applyAlignment="1">
      <alignment wrapText="1"/>
    </xf>
    <xf numFmtId="165" fontId="7" fillId="6" borderId="0" xfId="4" applyFont="1" applyFill="1"/>
    <xf numFmtId="165" fontId="9" fillId="6" borderId="0" xfId="4" applyFont="1" applyFill="1" applyAlignment="1">
      <alignment horizontal="left" indent="2"/>
    </xf>
    <xf numFmtId="165" fontId="9" fillId="3" borderId="0" xfId="4" applyFont="1" applyFill="1" applyAlignment="1">
      <alignment wrapText="1"/>
    </xf>
    <xf numFmtId="165" fontId="9" fillId="6" borderId="0" xfId="4" applyFont="1" applyFill="1" applyAlignment="1">
      <alignment horizontal="left"/>
    </xf>
    <xf numFmtId="0" fontId="3" fillId="6" borderId="0" xfId="0" applyFont="1" applyFill="1" applyAlignment="1">
      <alignment vertical="top" wrapText="1"/>
    </xf>
    <xf numFmtId="0" fontId="7" fillId="6" borderId="0" xfId="0" applyFont="1" applyFill="1" applyAlignment="1">
      <alignment horizontal="left" indent="1"/>
    </xf>
    <xf numFmtId="166" fontId="7" fillId="12" borderId="0" xfId="2" applyFont="1" applyFill="1">
      <alignment horizontal="right"/>
    </xf>
    <xf numFmtId="166" fontId="9" fillId="12" borderId="0" xfId="3" applyFont="1" applyFill="1">
      <alignment horizontal="right"/>
    </xf>
    <xf numFmtId="165" fontId="9" fillId="6" borderId="0" xfId="4" applyFont="1" applyFill="1" applyAlignment="1">
      <alignment horizontal="left" indent="3"/>
    </xf>
    <xf numFmtId="165" fontId="9" fillId="6" borderId="0" xfId="4" applyFont="1" applyFill="1" applyAlignment="1">
      <alignment vertical="top" wrapText="1"/>
    </xf>
    <xf numFmtId="165" fontId="7" fillId="6" borderId="0" xfId="4" applyFont="1" applyFill="1" applyAlignment="1">
      <alignment vertical="top" wrapText="1"/>
    </xf>
    <xf numFmtId="165" fontId="20" fillId="0" borderId="0" xfId="4" applyFont="1" applyAlignment="1">
      <alignment horizontal="left" wrapText="1"/>
    </xf>
    <xf numFmtId="165" fontId="43" fillId="6" borderId="0" xfId="4" applyFont="1" applyFill="1" applyAlignment="1">
      <alignment vertical="top" wrapText="1"/>
    </xf>
    <xf numFmtId="165" fontId="6" fillId="6" borderId="0" xfId="4" applyFont="1" applyFill="1" applyAlignment="1">
      <alignment horizontal="left" vertical="top" wrapText="1"/>
    </xf>
    <xf numFmtId="166" fontId="22" fillId="6" borderId="0" xfId="2" applyFont="1" applyFill="1">
      <alignment horizontal="right"/>
    </xf>
    <xf numFmtId="166" fontId="6" fillId="6" borderId="0" xfId="3" applyFont="1" applyFill="1">
      <alignment horizontal="right"/>
    </xf>
    <xf numFmtId="165" fontId="9" fillId="6" borderId="0" xfId="4" applyFont="1" applyFill="1" applyAlignment="1">
      <alignment horizontal="left" vertical="top" wrapText="1"/>
    </xf>
    <xf numFmtId="165" fontId="9" fillId="12" borderId="0" xfId="4" applyFont="1" applyFill="1"/>
    <xf numFmtId="165" fontId="7" fillId="12" borderId="0" xfId="4" applyFont="1" applyFill="1" applyAlignment="1">
      <alignment horizontal="right"/>
    </xf>
    <xf numFmtId="165" fontId="9" fillId="12" borderId="0" xfId="4" applyFont="1" applyFill="1" applyAlignment="1">
      <alignment horizontal="right"/>
    </xf>
    <xf numFmtId="165" fontId="9" fillId="6" borderId="0" xfId="4" applyFont="1" applyFill="1" applyAlignment="1">
      <alignment wrapText="1"/>
    </xf>
    <xf numFmtId="165" fontId="23" fillId="6" borderId="0" xfId="4" applyFont="1" applyFill="1" applyAlignment="1">
      <alignment vertical="top" wrapText="1"/>
    </xf>
    <xf numFmtId="165" fontId="7" fillId="5" borderId="0" xfId="4" applyFont="1" applyFill="1" applyAlignment="1">
      <alignment horizontal="right" vertical="top" wrapText="1"/>
    </xf>
    <xf numFmtId="165" fontId="9" fillId="5" borderId="0" xfId="4" applyFont="1" applyFill="1" applyAlignment="1">
      <alignment horizontal="right" vertical="top" wrapText="1"/>
    </xf>
    <xf numFmtId="165" fontId="9" fillId="5" borderId="0" xfId="4" applyFont="1" applyFill="1" applyAlignment="1">
      <alignment vertical="top" wrapText="1"/>
    </xf>
    <xf numFmtId="166" fontId="7" fillId="5" borderId="0" xfId="2" applyFont="1" applyFill="1">
      <alignment horizontal="right"/>
    </xf>
    <xf numFmtId="166" fontId="9" fillId="5" borderId="0" xfId="3" applyFont="1" applyFill="1">
      <alignment horizontal="right"/>
    </xf>
    <xf numFmtId="165" fontId="48" fillId="6" borderId="0" xfId="4" applyFont="1" applyFill="1" applyAlignment="1">
      <alignment vertical="top" wrapText="1"/>
    </xf>
    <xf numFmtId="165" fontId="7" fillId="6" borderId="0" xfId="4" applyFont="1" applyFill="1" applyAlignment="1">
      <alignment vertical="top"/>
    </xf>
    <xf numFmtId="165" fontId="15" fillId="0" borderId="0" xfId="4" applyFont="1"/>
    <xf numFmtId="165" fontId="15" fillId="6" borderId="0" xfId="4" applyFont="1" applyFill="1" applyAlignment="1">
      <alignment horizontal="left" vertical="top" wrapText="1"/>
    </xf>
    <xf numFmtId="165" fontId="9" fillId="13" borderId="0" xfId="4" applyFont="1" applyFill="1"/>
    <xf numFmtId="165" fontId="7" fillId="12" borderId="0" xfId="4" applyFont="1" applyFill="1"/>
    <xf numFmtId="165" fontId="9" fillId="12" borderId="0" xfId="4" applyFont="1" applyFill="1" applyAlignment="1">
      <alignment vertical="top" wrapText="1"/>
    </xf>
    <xf numFmtId="165" fontId="35" fillId="0" borderId="0" xfId="4" applyFont="1"/>
    <xf numFmtId="165" fontId="6" fillId="6" borderId="0" xfId="4" applyFont="1" applyFill="1" applyAlignment="1">
      <alignment horizontal="left" indent="1"/>
    </xf>
    <xf numFmtId="0" fontId="0" fillId="6" borderId="0" xfId="0" applyFill="1" applyAlignment="1">
      <alignment wrapText="1"/>
    </xf>
    <xf numFmtId="1" fontId="47" fillId="4" borderId="0" xfId="4" applyNumberFormat="1" applyFont="1" applyFill="1"/>
    <xf numFmtId="0" fontId="22" fillId="6" borderId="0" xfId="0" applyFont="1" applyFill="1" applyAlignment="1">
      <alignment horizontal="left" wrapText="1"/>
    </xf>
    <xf numFmtId="0" fontId="22" fillId="6" borderId="0" xfId="0" applyFont="1" applyFill="1" applyAlignment="1">
      <alignment horizontal="right"/>
    </xf>
    <xf numFmtId="0" fontId="6" fillId="6" borderId="0" xfId="4" applyNumberFormat="1" applyFont="1" applyFill="1" applyAlignment="1">
      <alignment horizontal="right"/>
    </xf>
    <xf numFmtId="165" fontId="22" fillId="6" borderId="0" xfId="4" applyFont="1" applyFill="1" applyAlignment="1">
      <alignment horizontal="right" vertical="top" wrapText="1"/>
    </xf>
    <xf numFmtId="165" fontId="6" fillId="6" borderId="0" xfId="4" applyFont="1" applyFill="1" applyAlignment="1">
      <alignment horizontal="right"/>
    </xf>
    <xf numFmtId="0" fontId="6" fillId="6" borderId="0" xfId="0" applyFont="1" applyFill="1" applyAlignment="1">
      <alignment horizontal="left" indent="3"/>
    </xf>
    <xf numFmtId="166" fontId="22" fillId="6" borderId="0" xfId="2" applyFont="1" applyFill="1" applyBorder="1">
      <alignment horizontal="right"/>
    </xf>
    <xf numFmtId="166" fontId="6" fillId="6" borderId="0" xfId="2" applyFont="1" applyFill="1" applyBorder="1">
      <alignment horizontal="right"/>
    </xf>
    <xf numFmtId="166" fontId="22" fillId="6" borderId="4" xfId="2" applyFont="1" applyFill="1" applyBorder="1">
      <alignment horizontal="right"/>
    </xf>
    <xf numFmtId="166" fontId="6" fillId="6" borderId="4" xfId="2" applyFont="1" applyFill="1" applyBorder="1">
      <alignment horizontal="right"/>
    </xf>
    <xf numFmtId="0" fontId="22" fillId="6" borderId="0" xfId="0" applyFont="1" applyFill="1" applyAlignment="1">
      <alignment horizontal="left"/>
    </xf>
    <xf numFmtId="166" fontId="22" fillId="6" borderId="5" xfId="2" applyFont="1" applyFill="1" applyBorder="1">
      <alignment horizontal="right"/>
    </xf>
    <xf numFmtId="166" fontId="6" fillId="6" borderId="5" xfId="2" applyFont="1" applyFill="1" applyBorder="1">
      <alignment horizontal="right"/>
    </xf>
    <xf numFmtId="166" fontId="22" fillId="6" borderId="3" xfId="2" applyFont="1" applyFill="1" applyBorder="1">
      <alignment horizontal="right"/>
    </xf>
    <xf numFmtId="165" fontId="17" fillId="4" borderId="0" xfId="4" applyFill="1"/>
    <xf numFmtId="1" fontId="17" fillId="4" borderId="0" xfId="4" applyNumberFormat="1" applyFill="1"/>
    <xf numFmtId="165" fontId="6" fillId="6" borderId="0" xfId="4" applyFont="1" applyFill="1" applyAlignment="1">
      <alignment horizontal="left" wrapText="1" indent="1"/>
    </xf>
    <xf numFmtId="165" fontId="41" fillId="6" borderId="0" xfId="4" applyFont="1" applyFill="1"/>
    <xf numFmtId="165" fontId="48" fillId="6" borderId="0" xfId="4" applyFont="1" applyFill="1"/>
    <xf numFmtId="165" fontId="9" fillId="12" borderId="0" xfId="4" applyFont="1" applyFill="1" applyAlignment="1">
      <alignment wrapText="1"/>
    </xf>
    <xf numFmtId="165" fontId="6" fillId="6" borderId="0" xfId="4" applyFont="1" applyFill="1" applyAlignment="1">
      <alignment wrapText="1"/>
    </xf>
    <xf numFmtId="165" fontId="9" fillId="12" borderId="0" xfId="4" applyFont="1" applyFill="1" applyAlignment="1">
      <alignment horizontal="left" vertical="top" wrapText="1"/>
    </xf>
    <xf numFmtId="165" fontId="9" fillId="6" borderId="0" xfId="4" applyFont="1" applyFill="1" applyAlignment="1">
      <alignment horizontal="left" wrapText="1" indent="1"/>
    </xf>
    <xf numFmtId="0" fontId="7" fillId="0" borderId="0" xfId="4" applyNumberFormat="1" applyFont="1" applyAlignment="1">
      <alignment horizontal="right" wrapText="1"/>
    </xf>
    <xf numFmtId="0" fontId="9" fillId="0" borderId="0" xfId="4" applyNumberFormat="1" applyFont="1" applyAlignment="1">
      <alignment horizontal="right" wrapText="1"/>
    </xf>
    <xf numFmtId="165" fontId="7" fillId="0" borderId="0" xfId="4" applyFont="1" applyAlignment="1">
      <alignment vertical="center" wrapText="1"/>
    </xf>
    <xf numFmtId="165" fontId="36" fillId="0" borderId="0" xfId="4" applyFont="1"/>
    <xf numFmtId="165" fontId="7" fillId="0" borderId="0" xfId="4" applyFont="1" applyAlignment="1">
      <alignment vertical="center"/>
    </xf>
    <xf numFmtId="165" fontId="9" fillId="0" borderId="13" xfId="4" applyFont="1" applyBorder="1"/>
    <xf numFmtId="165" fontId="9" fillId="0" borderId="14" xfId="4" applyFont="1" applyBorder="1"/>
    <xf numFmtId="165" fontId="7" fillId="0" borderId="14" xfId="4" applyFont="1" applyBorder="1" applyAlignment="1">
      <alignment horizontal="right"/>
    </xf>
    <xf numFmtId="1" fontId="9" fillId="0" borderId="0" xfId="4" applyNumberFormat="1" applyFont="1"/>
    <xf numFmtId="165" fontId="7" fillId="0" borderId="3" xfId="4" applyFont="1" applyBorder="1"/>
    <xf numFmtId="165" fontId="9" fillId="0" borderId="14" xfId="4" applyFont="1" applyBorder="1" applyAlignment="1">
      <alignment horizontal="right"/>
    </xf>
    <xf numFmtId="165" fontId="9" fillId="0" borderId="0" xfId="4" applyFont="1" applyAlignment="1">
      <alignment vertical="center"/>
    </xf>
    <xf numFmtId="165" fontId="7" fillId="0" borderId="13" xfId="4" applyFont="1" applyBorder="1"/>
    <xf numFmtId="165" fontId="7" fillId="0" borderId="14" xfId="4" applyFont="1" applyBorder="1" applyAlignment="1">
      <alignment horizontal="right" wrapText="1"/>
    </xf>
    <xf numFmtId="165" fontId="49" fillId="0" borderId="0" xfId="4" applyFont="1"/>
    <xf numFmtId="1" fontId="49" fillId="0" borderId="0" xfId="4" applyNumberFormat="1" applyFont="1"/>
    <xf numFmtId="165" fontId="7" fillId="0" borderId="13" xfId="4" applyFont="1" applyBorder="1" applyAlignment="1">
      <alignment horizontal="right" wrapText="1"/>
    </xf>
    <xf numFmtId="165" fontId="41" fillId="0" borderId="0" xfId="4" applyFont="1" applyAlignment="1">
      <alignment vertical="center" wrapText="1"/>
    </xf>
    <xf numFmtId="165" fontId="9" fillId="0" borderId="0" xfId="4" applyFont="1" applyAlignment="1">
      <alignment horizontal="center" vertical="center" wrapText="1"/>
    </xf>
    <xf numFmtId="165" fontId="9" fillId="0" borderId="0" xfId="4" applyFont="1" applyAlignment="1">
      <alignment horizontal="left" vertical="center" wrapText="1" indent="1"/>
    </xf>
    <xf numFmtId="165" fontId="23" fillId="0" borderId="0" xfId="4" applyFont="1" applyAlignment="1">
      <alignment vertical="center" wrapText="1"/>
    </xf>
    <xf numFmtId="165" fontId="50" fillId="0" borderId="0" xfId="4" applyFont="1"/>
    <xf numFmtId="165" fontId="51" fillId="0" borderId="0" xfId="4" applyFont="1"/>
    <xf numFmtId="1" fontId="51" fillId="0" borderId="0" xfId="4" applyNumberFormat="1" applyFont="1"/>
    <xf numFmtId="165" fontId="50" fillId="0" borderId="0" xfId="4" applyFont="1" applyAlignment="1">
      <alignment wrapText="1"/>
    </xf>
    <xf numFmtId="165" fontId="22" fillId="0" borderId="0" xfId="4" applyFont="1"/>
    <xf numFmtId="165" fontId="7" fillId="0" borderId="0" xfId="4" applyFont="1" applyAlignment="1">
      <alignment vertical="top"/>
    </xf>
    <xf numFmtId="49" fontId="53" fillId="0" borderId="0" xfId="4" applyNumberFormat="1" applyFont="1" applyAlignment="1">
      <alignment horizontal="right" vertical="top"/>
    </xf>
    <xf numFmtId="165" fontId="9" fillId="0" borderId="0" xfId="4" applyFont="1" applyAlignment="1">
      <alignment horizontal="left" vertical="top" indent="2"/>
    </xf>
    <xf numFmtId="165" fontId="9" fillId="0" borderId="0" xfId="4" applyFont="1" applyAlignment="1">
      <alignment horizontal="right"/>
    </xf>
    <xf numFmtId="165" fontId="41" fillId="0" borderId="0" xfId="4" applyFont="1" applyAlignment="1">
      <alignment vertical="top"/>
    </xf>
    <xf numFmtId="165" fontId="41" fillId="0" borderId="0" xfId="4" applyFont="1"/>
    <xf numFmtId="165" fontId="43" fillId="0" borderId="0" xfId="4" applyFont="1"/>
    <xf numFmtId="165" fontId="22" fillId="0" borderId="13" xfId="4" applyFont="1" applyBorder="1" applyAlignment="1">
      <alignment horizontal="right" wrapText="1"/>
    </xf>
    <xf numFmtId="165" fontId="22" fillId="0" borderId="14" xfId="4" applyFont="1" applyBorder="1" applyAlignment="1">
      <alignment horizontal="right" wrapText="1"/>
    </xf>
    <xf numFmtId="165" fontId="6" fillId="3" borderId="0" xfId="4" applyFont="1" applyFill="1" applyAlignment="1">
      <alignment vertical="top"/>
    </xf>
    <xf numFmtId="166" fontId="9" fillId="3" borderId="0" xfId="2" applyFont="1" applyFill="1" applyBorder="1">
      <alignment horizontal="right"/>
    </xf>
    <xf numFmtId="166" fontId="6" fillId="3" borderId="0" xfId="2" applyFont="1" applyFill="1" applyBorder="1">
      <alignment horizontal="right"/>
    </xf>
    <xf numFmtId="166" fontId="7" fillId="3" borderId="0" xfId="2" applyFont="1" applyFill="1">
      <alignment horizontal="right"/>
    </xf>
    <xf numFmtId="165" fontId="9" fillId="0" borderId="0" xfId="4" applyFont="1" applyAlignment="1">
      <alignment horizontal="left" vertical="top" indent="1"/>
    </xf>
    <xf numFmtId="165" fontId="7" fillId="0" borderId="3" xfId="4" applyFont="1" applyBorder="1" applyAlignment="1">
      <alignment horizontal="left" wrapText="1"/>
    </xf>
    <xf numFmtId="165" fontId="7" fillId="0" borderId="0" xfId="4" applyFont="1" applyAlignment="1">
      <alignment horizontal="left" wrapText="1"/>
    </xf>
    <xf numFmtId="165" fontId="7" fillId="0" borderId="0" xfId="4" applyFont="1" applyAlignment="1">
      <alignment wrapText="1"/>
    </xf>
    <xf numFmtId="165" fontId="7" fillId="0" borderId="3" xfId="4" applyFont="1" applyBorder="1" applyAlignment="1">
      <alignment wrapText="1"/>
    </xf>
    <xf numFmtId="165" fontId="9" fillId="0" borderId="3" xfId="4" applyFont="1" applyBorder="1" applyAlignment="1">
      <alignment wrapText="1"/>
    </xf>
    <xf numFmtId="165" fontId="9" fillId="3" borderId="3" xfId="4" applyFont="1" applyFill="1" applyBorder="1" applyAlignment="1">
      <alignment wrapText="1"/>
    </xf>
    <xf numFmtId="166" fontId="7" fillId="3" borderId="3" xfId="2" applyFont="1" applyFill="1" applyBorder="1">
      <alignment horizontal="right"/>
    </xf>
    <xf numFmtId="165" fontId="55" fillId="0" borderId="0" xfId="4" applyFont="1"/>
    <xf numFmtId="165" fontId="6" fillId="3" borderId="0" xfId="4" applyFont="1" applyFill="1" applyAlignment="1">
      <alignment vertical="center" wrapText="1"/>
    </xf>
    <xf numFmtId="165" fontId="9" fillId="0" borderId="14" xfId="4" applyFont="1" applyBorder="1" applyAlignment="1">
      <alignment wrapText="1"/>
    </xf>
    <xf numFmtId="166" fontId="9" fillId="0" borderId="0" xfId="2" applyFont="1" applyFill="1">
      <alignment horizontal="right"/>
    </xf>
    <xf numFmtId="165" fontId="9" fillId="0" borderId="0" xfId="4" applyFont="1" applyAlignment="1">
      <alignment horizontal="left" vertical="center" wrapText="1"/>
    </xf>
    <xf numFmtId="165" fontId="7" fillId="0" borderId="0" xfId="4" applyFont="1" applyAlignment="1">
      <alignment horizontal="right" vertical="center"/>
    </xf>
    <xf numFmtId="0" fontId="56" fillId="0" borderId="0" xfId="0" applyFont="1"/>
    <xf numFmtId="0" fontId="11" fillId="0" borderId="0" xfId="0" applyFont="1"/>
    <xf numFmtId="0" fontId="22" fillId="0" borderId="0" xfId="4" applyNumberFormat="1" applyFont="1" applyAlignment="1">
      <alignment horizontal="right" wrapText="1"/>
    </xf>
    <xf numFmtId="0" fontId="57" fillId="0" borderId="0" xfId="0" applyFont="1"/>
    <xf numFmtId="1" fontId="57" fillId="0" borderId="0" xfId="0" applyNumberFormat="1" applyFont="1"/>
    <xf numFmtId="0" fontId="6" fillId="0" borderId="0" xfId="0" applyFont="1" applyAlignment="1">
      <alignment vertical="center"/>
    </xf>
    <xf numFmtId="0" fontId="6" fillId="0" borderId="0" xfId="4" applyNumberFormat="1" applyFont="1" applyAlignment="1">
      <alignment horizontal="right" wrapText="1"/>
    </xf>
    <xf numFmtId="166" fontId="6" fillId="0" borderId="3" xfId="2" applyFont="1" applyBorder="1">
      <alignment horizontal="right"/>
    </xf>
    <xf numFmtId="165" fontId="9" fillId="3" borderId="0" xfId="4" applyFont="1" applyFill="1" applyAlignment="1">
      <alignment vertical="top" wrapText="1"/>
    </xf>
    <xf numFmtId="165" fontId="9" fillId="0" borderId="0" xfId="4" applyFont="1" applyAlignment="1">
      <alignment horizontal="left"/>
    </xf>
    <xf numFmtId="165" fontId="9" fillId="0" borderId="0" xfId="4" applyFont="1" applyAlignment="1">
      <alignment horizontal="left" vertical="top"/>
    </xf>
    <xf numFmtId="165" fontId="6" fillId="0" borderId="0" xfId="4" applyFont="1" applyAlignment="1">
      <alignment vertical="center"/>
    </xf>
    <xf numFmtId="164" fontId="37" fillId="0" borderId="0" xfId="7" applyFont="1" applyFill="1"/>
    <xf numFmtId="164" fontId="37" fillId="0" borderId="0" xfId="7" applyFont="1"/>
    <xf numFmtId="9" fontId="37" fillId="0" borderId="0" xfId="8" applyFont="1"/>
    <xf numFmtId="165" fontId="6" fillId="0" borderId="0" xfId="4" applyFont="1" applyAlignment="1">
      <alignment horizontal="left" vertical="top" wrapText="1" indent="1"/>
    </xf>
    <xf numFmtId="165" fontId="22" fillId="0" borderId="0" xfId="4" applyFont="1" applyAlignment="1">
      <alignment vertical="center" wrapText="1"/>
    </xf>
    <xf numFmtId="165" fontId="7" fillId="0" borderId="14" xfId="4" applyFont="1" applyBorder="1" applyAlignment="1">
      <alignment horizontal="right" vertical="top" wrapText="1"/>
    </xf>
    <xf numFmtId="165" fontId="6" fillId="0" borderId="0" xfId="4" applyFont="1" applyAlignment="1">
      <alignment horizontal="left" vertical="top" wrapText="1" indent="2"/>
    </xf>
    <xf numFmtId="165" fontId="40" fillId="10" borderId="15" xfId="4" applyFont="1" applyFill="1" applyBorder="1" applyAlignment="1">
      <alignment horizontal="left" vertical="center"/>
    </xf>
    <xf numFmtId="165" fontId="9" fillId="6" borderId="5" xfId="4" applyFont="1" applyFill="1" applyBorder="1"/>
    <xf numFmtId="165" fontId="9" fillId="6" borderId="5" xfId="4" applyFont="1" applyFill="1" applyBorder="1" applyAlignment="1">
      <alignment vertical="top" wrapText="1"/>
    </xf>
    <xf numFmtId="0" fontId="7" fillId="6" borderId="5" xfId="4" applyNumberFormat="1" applyFont="1" applyFill="1" applyBorder="1" applyAlignment="1">
      <alignment horizontal="right"/>
    </xf>
    <xf numFmtId="0" fontId="9" fillId="6" borderId="5" xfId="4" applyNumberFormat="1" applyFont="1" applyFill="1" applyBorder="1" applyAlignment="1">
      <alignment horizontal="right"/>
    </xf>
    <xf numFmtId="165" fontId="9" fillId="6" borderId="2" xfId="4" applyFont="1" applyFill="1" applyBorder="1" applyAlignment="1">
      <alignment vertical="top" wrapText="1"/>
    </xf>
    <xf numFmtId="165" fontId="7" fillId="6" borderId="2" xfId="4" applyFont="1" applyFill="1" applyBorder="1" applyAlignment="1">
      <alignment horizontal="right" vertical="top" wrapText="1"/>
    </xf>
    <xf numFmtId="165" fontId="9" fillId="6" borderId="2" xfId="4" applyFont="1" applyFill="1" applyBorder="1" applyAlignment="1">
      <alignment horizontal="right" vertical="top" wrapText="1"/>
    </xf>
    <xf numFmtId="165" fontId="7" fillId="6" borderId="0" xfId="4" applyFont="1" applyFill="1" applyAlignment="1">
      <alignment horizontal="right" vertical="top" wrapText="1"/>
    </xf>
    <xf numFmtId="165" fontId="9" fillId="6" borderId="0" xfId="4" applyFont="1" applyFill="1" applyAlignment="1">
      <alignment horizontal="right" vertical="top" wrapText="1"/>
    </xf>
    <xf numFmtId="165" fontId="59" fillId="6" borderId="0" xfId="4" applyFont="1" applyFill="1" applyAlignment="1">
      <alignment vertical="top" wrapText="1"/>
    </xf>
    <xf numFmtId="165" fontId="9" fillId="6" borderId="0" xfId="4" applyFont="1" applyFill="1" applyAlignment="1">
      <alignment horizontal="left" wrapText="1"/>
    </xf>
    <xf numFmtId="165" fontId="9" fillId="6" borderId="0" xfId="4" applyFont="1" applyFill="1" applyAlignment="1">
      <alignment horizontal="left" vertical="top" wrapText="1" indent="1"/>
    </xf>
    <xf numFmtId="165" fontId="9" fillId="6" borderId="0" xfId="4" applyFont="1" applyFill="1" applyAlignment="1">
      <alignment vertical="center" wrapText="1"/>
    </xf>
    <xf numFmtId="165" fontId="9" fillId="6" borderId="0" xfId="4" applyFont="1" applyFill="1" applyAlignment="1">
      <alignment horizontal="left" vertical="top" wrapText="1" indent="2"/>
    </xf>
    <xf numFmtId="165" fontId="9" fillId="5" borderId="0" xfId="4" applyFont="1" applyFill="1" applyAlignment="1">
      <alignment horizontal="left" vertical="top" wrapText="1" indent="2"/>
    </xf>
    <xf numFmtId="165" fontId="7" fillId="6" borderId="0" xfId="4" applyFont="1" applyFill="1" applyAlignment="1">
      <alignment vertical="center"/>
    </xf>
    <xf numFmtId="165" fontId="9" fillId="6" borderId="14" xfId="4" applyFont="1" applyFill="1" applyBorder="1"/>
    <xf numFmtId="165" fontId="7" fillId="6" borderId="3" xfId="4" applyFont="1" applyFill="1" applyBorder="1"/>
    <xf numFmtId="166" fontId="9" fillId="6" borderId="4" xfId="3" applyFont="1" applyFill="1" applyBorder="1">
      <alignment horizontal="right"/>
    </xf>
    <xf numFmtId="165" fontId="9" fillId="6" borderId="0" xfId="4" applyFont="1" applyFill="1" applyAlignment="1">
      <alignment horizontal="left" vertical="center" indent="2"/>
    </xf>
    <xf numFmtId="165" fontId="9" fillId="6" borderId="0" xfId="4" applyFont="1" applyFill="1" applyAlignment="1">
      <alignment vertical="center"/>
    </xf>
    <xf numFmtId="165" fontId="22" fillId="6" borderId="0" xfId="4" applyFont="1" applyFill="1" applyAlignment="1">
      <alignment vertical="center"/>
    </xf>
    <xf numFmtId="165" fontId="6" fillId="6" borderId="0" xfId="4" applyFont="1" applyFill="1" applyAlignment="1">
      <alignment vertical="center"/>
    </xf>
    <xf numFmtId="166" fontId="6" fillId="6" borderId="3" xfId="3" applyFont="1" applyFill="1" applyBorder="1">
      <alignment horizontal="right"/>
    </xf>
    <xf numFmtId="165" fontId="22" fillId="6" borderId="0" xfId="4" applyFont="1" applyFill="1" applyAlignment="1">
      <alignment vertical="top" wrapText="1"/>
    </xf>
    <xf numFmtId="165" fontId="60" fillId="6" borderId="0" xfId="4" applyFont="1" applyFill="1" applyAlignment="1">
      <alignment vertical="top" wrapText="1"/>
    </xf>
    <xf numFmtId="165" fontId="6" fillId="5" borderId="0" xfId="4" applyFont="1" applyFill="1" applyAlignment="1">
      <alignment horizontal="left" vertical="top" wrapText="1" indent="2"/>
    </xf>
    <xf numFmtId="165" fontId="22" fillId="5" borderId="0" xfId="4" applyFont="1" applyFill="1" applyAlignment="1">
      <alignment vertical="top" wrapText="1"/>
    </xf>
    <xf numFmtId="165" fontId="22" fillId="6" borderId="0" xfId="4" applyFont="1" applyFill="1"/>
    <xf numFmtId="165" fontId="6" fillId="5" borderId="0" xfId="4" applyFont="1" applyFill="1"/>
    <xf numFmtId="165" fontId="6" fillId="6" borderId="0" xfId="4" applyFont="1" applyFill="1"/>
    <xf numFmtId="165" fontId="6" fillId="12" borderId="0" xfId="4" applyFont="1" applyFill="1" applyAlignment="1">
      <alignment vertical="top" wrapText="1"/>
    </xf>
    <xf numFmtId="165" fontId="22" fillId="12" borderId="0" xfId="4" applyFont="1" applyFill="1" applyAlignment="1">
      <alignment horizontal="right" vertical="top" wrapText="1"/>
    </xf>
    <xf numFmtId="165" fontId="22" fillId="12" borderId="0" xfId="4" applyFont="1" applyFill="1" applyAlignment="1">
      <alignment horizontal="right"/>
    </xf>
    <xf numFmtId="165" fontId="6" fillId="12" borderId="0" xfId="4" applyFont="1" applyFill="1" applyAlignment="1">
      <alignment horizontal="right"/>
    </xf>
    <xf numFmtId="165" fontId="6" fillId="12" borderId="0" xfId="4" applyFont="1" applyFill="1"/>
    <xf numFmtId="165" fontId="36" fillId="6" borderId="0" xfId="4" applyFont="1" applyFill="1"/>
    <xf numFmtId="166" fontId="22" fillId="5" borderId="0" xfId="2" applyFont="1" applyFill="1">
      <alignment horizontal="right"/>
    </xf>
    <xf numFmtId="165" fontId="9" fillId="12" borderId="0" xfId="4" applyFont="1" applyFill="1" applyAlignment="1">
      <alignment horizontal="center"/>
    </xf>
    <xf numFmtId="166" fontId="22" fillId="5" borderId="0" xfId="2" applyFont="1" applyFill="1" applyBorder="1">
      <alignment horizontal="right"/>
    </xf>
    <xf numFmtId="166" fontId="22" fillId="5" borderId="3" xfId="2" applyFont="1" applyFill="1" applyBorder="1">
      <alignment horizontal="right"/>
    </xf>
    <xf numFmtId="165" fontId="9" fillId="5" borderId="0" xfId="4" applyFont="1" applyFill="1"/>
    <xf numFmtId="165" fontId="52" fillId="12" borderId="0" xfId="4" applyFont="1" applyFill="1"/>
    <xf numFmtId="165" fontId="41" fillId="5" borderId="0" xfId="4" applyFont="1" applyFill="1" applyAlignment="1">
      <alignment vertical="top" wrapText="1"/>
    </xf>
    <xf numFmtId="165" fontId="7" fillId="5" borderId="0" xfId="4" applyFont="1" applyFill="1" applyAlignment="1">
      <alignment horizontal="right" wrapText="1"/>
    </xf>
    <xf numFmtId="165" fontId="9" fillId="5" borderId="0" xfId="4" applyFont="1" applyFill="1" applyAlignment="1">
      <alignment horizontal="left" vertical="top" wrapText="1"/>
    </xf>
    <xf numFmtId="166" fontId="7" fillId="5" borderId="0" xfId="2" applyFont="1" applyFill="1" applyBorder="1">
      <alignment horizontal="right"/>
    </xf>
    <xf numFmtId="165" fontId="52" fillId="6" borderId="0" xfId="4" applyFont="1" applyFill="1" applyAlignment="1">
      <alignment vertical="top" wrapText="1"/>
    </xf>
    <xf numFmtId="165" fontId="41" fillId="6" borderId="0" xfId="4" applyFont="1" applyFill="1" applyAlignment="1">
      <alignment vertical="top"/>
    </xf>
    <xf numFmtId="165" fontId="41" fillId="5" borderId="0" xfId="4" applyFont="1" applyFill="1"/>
    <xf numFmtId="165" fontId="7" fillId="5" borderId="0" xfId="4" applyFont="1" applyFill="1" applyAlignment="1">
      <alignment vertical="top"/>
    </xf>
    <xf numFmtId="165" fontId="9" fillId="5" borderId="13" xfId="4" applyFont="1" applyFill="1" applyBorder="1"/>
    <xf numFmtId="165" fontId="7" fillId="5" borderId="13" xfId="4" applyFont="1" applyFill="1" applyBorder="1" applyAlignment="1">
      <alignment horizontal="right" wrapText="1"/>
    </xf>
    <xf numFmtId="165" fontId="22" fillId="5" borderId="13" xfId="4" applyFont="1" applyFill="1" applyBorder="1" applyAlignment="1">
      <alignment horizontal="right" wrapText="1"/>
    </xf>
    <xf numFmtId="165" fontId="9" fillId="5" borderId="14" xfId="4" applyFont="1" applyFill="1" applyBorder="1"/>
    <xf numFmtId="165" fontId="7" fillId="5" borderId="14" xfId="4" applyFont="1" applyFill="1" applyBorder="1" applyAlignment="1">
      <alignment horizontal="right" wrapText="1"/>
    </xf>
    <xf numFmtId="165" fontId="7" fillId="5" borderId="0" xfId="4" applyFont="1" applyFill="1"/>
    <xf numFmtId="165" fontId="9" fillId="6" borderId="0" xfId="4" applyFont="1" applyFill="1" applyAlignment="1">
      <alignment vertical="top"/>
    </xf>
    <xf numFmtId="165" fontId="9" fillId="3" borderId="0" xfId="4" applyFont="1" applyFill="1" applyAlignment="1">
      <alignment vertical="top"/>
    </xf>
    <xf numFmtId="166" fontId="9" fillId="6" borderId="0" xfId="2" applyFont="1" applyFill="1" applyBorder="1">
      <alignment horizontal="right"/>
    </xf>
    <xf numFmtId="165" fontId="6" fillId="6" borderId="0" xfId="4" applyFont="1" applyFill="1" applyAlignment="1">
      <alignment horizontal="left" vertical="top" indent="1"/>
    </xf>
    <xf numFmtId="165" fontId="9" fillId="6" borderId="0" xfId="4" applyFont="1" applyFill="1" applyAlignment="1">
      <alignment horizontal="left" vertical="top" indent="1"/>
    </xf>
    <xf numFmtId="165" fontId="6" fillId="6" borderId="0" xfId="4" applyFont="1" applyFill="1" applyAlignment="1">
      <alignment vertical="top" wrapText="1"/>
    </xf>
    <xf numFmtId="165" fontId="7" fillId="6" borderId="3" xfId="4" applyFont="1" applyFill="1" applyBorder="1" applyAlignment="1">
      <alignment horizontal="left" wrapText="1"/>
    </xf>
    <xf numFmtId="165" fontId="7" fillId="6" borderId="0" xfId="4" applyFont="1" applyFill="1" applyAlignment="1">
      <alignment horizontal="left" wrapText="1"/>
    </xf>
    <xf numFmtId="165" fontId="7" fillId="6" borderId="3" xfId="4" applyFont="1" applyFill="1" applyBorder="1" applyAlignment="1">
      <alignment wrapText="1"/>
    </xf>
    <xf numFmtId="165" fontId="22" fillId="6" borderId="0" xfId="4" applyFont="1" applyFill="1" applyAlignment="1">
      <alignment wrapText="1"/>
    </xf>
    <xf numFmtId="165" fontId="6" fillId="6" borderId="3" xfId="4" applyFont="1" applyFill="1" applyBorder="1" applyAlignment="1">
      <alignment wrapText="1"/>
    </xf>
    <xf numFmtId="165" fontId="22" fillId="6" borderId="0" xfId="4" applyFont="1" applyFill="1" applyAlignment="1">
      <alignment horizontal="left" wrapText="1"/>
    </xf>
    <xf numFmtId="165" fontId="47" fillId="0" borderId="0" xfId="4" applyFont="1" applyAlignment="1">
      <alignment horizontal="left"/>
    </xf>
    <xf numFmtId="1" fontId="47" fillId="0" borderId="0" xfId="4" applyNumberFormat="1" applyFont="1" applyAlignment="1">
      <alignment horizontal="left"/>
    </xf>
    <xf numFmtId="165" fontId="9" fillId="6" borderId="0" xfId="4" applyFont="1" applyFill="1" applyAlignment="1">
      <alignment horizontal="right" wrapText="1"/>
    </xf>
    <xf numFmtId="165" fontId="6" fillId="4" borderId="0" xfId="4" applyFont="1" applyFill="1" applyAlignment="1">
      <alignment vertical="center" wrapText="1"/>
    </xf>
    <xf numFmtId="165" fontId="22" fillId="6" borderId="0" xfId="4" applyFont="1" applyFill="1" applyAlignment="1">
      <alignment horizontal="left" vertical="top" wrapText="1"/>
    </xf>
    <xf numFmtId="0" fontId="3" fillId="6" borderId="0" xfId="0" applyFont="1" applyFill="1" applyAlignment="1">
      <alignment wrapText="1"/>
    </xf>
    <xf numFmtId="165" fontId="7" fillId="6" borderId="13" xfId="4" applyFont="1" applyFill="1" applyBorder="1" applyAlignment="1">
      <alignment horizontal="right" wrapText="1"/>
    </xf>
    <xf numFmtId="165" fontId="7" fillId="6" borderId="14" xfId="4" applyFont="1" applyFill="1" applyBorder="1" applyAlignment="1">
      <alignment horizontal="right" wrapText="1"/>
    </xf>
    <xf numFmtId="1" fontId="62" fillId="0" borderId="0" xfId="4" applyNumberFormat="1" applyFont="1" applyAlignment="1">
      <alignment vertical="top"/>
    </xf>
    <xf numFmtId="165" fontId="62" fillId="0" borderId="0" xfId="4" applyFont="1" applyAlignment="1">
      <alignment vertical="top"/>
    </xf>
    <xf numFmtId="0" fontId="7" fillId="5" borderId="0" xfId="4" applyNumberFormat="1" applyFont="1" applyFill="1" applyAlignment="1">
      <alignment horizontal="right" vertical="center"/>
    </xf>
    <xf numFmtId="0" fontId="9" fillId="6" borderId="0" xfId="4" applyNumberFormat="1" applyFont="1" applyFill="1" applyAlignment="1">
      <alignment horizontal="right" vertical="center"/>
    </xf>
    <xf numFmtId="165" fontId="59" fillId="6" borderId="0" xfId="4" applyFont="1" applyFill="1"/>
    <xf numFmtId="165" fontId="7" fillId="5" borderId="0" xfId="4" applyFont="1" applyFill="1" applyAlignment="1">
      <alignment wrapText="1"/>
    </xf>
    <xf numFmtId="166" fontId="9" fillId="6" borderId="0" xfId="2" applyFont="1" applyFill="1">
      <alignment horizontal="right"/>
    </xf>
    <xf numFmtId="165" fontId="9" fillId="5" borderId="0" xfId="4" applyFont="1" applyFill="1" applyAlignment="1">
      <alignment wrapText="1"/>
    </xf>
    <xf numFmtId="165" fontId="9" fillId="5" borderId="0" xfId="4" applyFont="1" applyFill="1" applyAlignment="1">
      <alignment horizontal="left" wrapText="1" indent="1"/>
    </xf>
    <xf numFmtId="165" fontId="58" fillId="5" borderId="0" xfId="4" applyFont="1" applyFill="1" applyAlignment="1">
      <alignment wrapText="1"/>
    </xf>
    <xf numFmtId="166" fontId="9" fillId="6" borderId="3" xfId="2" applyFont="1" applyFill="1" applyBorder="1">
      <alignment horizontal="right"/>
    </xf>
    <xf numFmtId="165" fontId="58" fillId="5" borderId="0" xfId="4" applyFont="1" applyFill="1" applyAlignment="1">
      <alignment vertical="top" wrapText="1"/>
    </xf>
    <xf numFmtId="165" fontId="63" fillId="5" borderId="0" xfId="4" applyFont="1" applyFill="1" applyAlignment="1">
      <alignment horizontal="right" vertical="top" wrapText="1"/>
    </xf>
    <xf numFmtId="165" fontId="58" fillId="5" borderId="0" xfId="4" applyFont="1" applyFill="1" applyAlignment="1">
      <alignment horizontal="right" vertical="top" wrapText="1"/>
    </xf>
    <xf numFmtId="0" fontId="6" fillId="3" borderId="0" xfId="0" applyFont="1" applyFill="1" applyAlignment="1">
      <alignment vertical="top" wrapText="1"/>
    </xf>
    <xf numFmtId="165" fontId="9" fillId="5" borderId="0" xfId="4" applyFont="1" applyFill="1" applyAlignment="1">
      <alignment vertical="top"/>
    </xf>
    <xf numFmtId="166" fontId="9" fillId="5" borderId="0" xfId="3" applyFont="1" applyFill="1" applyBorder="1">
      <alignment horizontal="right"/>
    </xf>
    <xf numFmtId="166" fontId="6" fillId="5" borderId="0" xfId="3" applyFont="1" applyFill="1" applyBorder="1">
      <alignment horizontal="right"/>
    </xf>
    <xf numFmtId="165" fontId="6" fillId="6" borderId="0" xfId="4" applyFont="1" applyFill="1" applyAlignment="1">
      <alignment horizontal="left" vertical="center" indent="2"/>
    </xf>
    <xf numFmtId="0" fontId="3" fillId="5" borderId="0" xfId="0" applyFont="1" applyFill="1"/>
    <xf numFmtId="0" fontId="9" fillId="6" borderId="0" xfId="4" applyNumberFormat="1" applyFont="1" applyFill="1" applyAlignment="1">
      <alignment horizontal="right" wrapText="1"/>
    </xf>
    <xf numFmtId="165" fontId="64" fillId="5" borderId="0" xfId="4" applyFont="1" applyFill="1"/>
    <xf numFmtId="165" fontId="7" fillId="6" borderId="0" xfId="4" applyFont="1" applyFill="1" applyAlignment="1">
      <alignment horizontal="right" wrapText="1"/>
    </xf>
    <xf numFmtId="165" fontId="9" fillId="5" borderId="0" xfId="4" applyFont="1" applyFill="1" applyAlignment="1">
      <alignment horizontal="left" vertical="top" wrapText="1" indent="1"/>
    </xf>
    <xf numFmtId="165" fontId="6" fillId="6" borderId="0" xfId="4" applyFont="1" applyFill="1" applyAlignment="1">
      <alignment horizontal="left" vertical="top" wrapText="1" indent="1"/>
    </xf>
    <xf numFmtId="165" fontId="22" fillId="6" borderId="0" xfId="4" applyFont="1" applyFill="1" applyAlignment="1">
      <alignment vertical="center" wrapText="1"/>
    </xf>
    <xf numFmtId="165" fontId="36" fillId="0" borderId="0" xfId="4" applyFont="1" applyAlignment="1">
      <alignment wrapText="1"/>
    </xf>
    <xf numFmtId="166" fontId="53" fillId="6" borderId="0" xfId="4" applyNumberFormat="1" applyFont="1" applyFill="1" applyAlignment="1">
      <alignment horizontal="right" wrapText="1"/>
    </xf>
    <xf numFmtId="166" fontId="52" fillId="6" borderId="0" xfId="4" applyNumberFormat="1" applyFont="1" applyFill="1" applyAlignment="1">
      <alignment horizontal="right" wrapText="1"/>
    </xf>
    <xf numFmtId="166" fontId="7" fillId="6" borderId="0" xfId="4" applyNumberFormat="1" applyFont="1" applyFill="1" applyAlignment="1">
      <alignment horizontal="right" wrapText="1"/>
    </xf>
    <xf numFmtId="166" fontId="9" fillId="6" borderId="0" xfId="4" applyNumberFormat="1" applyFont="1" applyFill="1" applyAlignment="1">
      <alignment horizontal="right" wrapText="1"/>
    </xf>
    <xf numFmtId="165" fontId="53" fillId="6" borderId="0" xfId="4" applyFont="1" applyFill="1" applyAlignment="1">
      <alignment horizontal="right" vertical="top" wrapText="1"/>
    </xf>
    <xf numFmtId="165" fontId="52" fillId="6" borderId="0" xfId="4" applyFont="1" applyFill="1" applyAlignment="1">
      <alignment horizontal="right" vertical="top" wrapText="1"/>
    </xf>
    <xf numFmtId="0" fontId="65" fillId="0" borderId="0" xfId="0" applyFont="1" applyAlignment="1">
      <alignment horizontal="justify" vertical="center"/>
    </xf>
    <xf numFmtId="165" fontId="7" fillId="5" borderId="3" xfId="4" applyFont="1" applyFill="1" applyBorder="1"/>
    <xf numFmtId="165" fontId="41" fillId="0" borderId="0" xfId="4" applyFont="1" applyAlignment="1">
      <alignment horizontal="left" vertical="top" wrapText="1"/>
    </xf>
    <xf numFmtId="165" fontId="22" fillId="0" borderId="0" xfId="4" applyFont="1" applyAlignment="1">
      <alignment wrapText="1"/>
    </xf>
    <xf numFmtId="165" fontId="22" fillId="0" borderId="14" xfId="4" applyFont="1" applyBorder="1" applyAlignment="1">
      <alignment horizontal="center" wrapText="1"/>
    </xf>
    <xf numFmtId="165" fontId="6" fillId="0" borderId="0" xfId="4" applyFont="1" applyAlignment="1">
      <alignment horizontal="left" wrapText="1" indent="2"/>
    </xf>
    <xf numFmtId="165" fontId="6" fillId="0" borderId="0" xfId="4" applyFont="1" applyAlignment="1">
      <alignment horizontal="left" wrapText="1" indent="3"/>
    </xf>
    <xf numFmtId="165" fontId="22" fillId="0" borderId="3" xfId="4" applyFont="1" applyBorder="1" applyAlignment="1">
      <alignment wrapText="1"/>
    </xf>
    <xf numFmtId="165" fontId="6" fillId="6" borderId="0" xfId="4" applyFont="1" applyFill="1" applyAlignment="1">
      <alignment horizontal="left" wrapText="1" indent="2"/>
    </xf>
    <xf numFmtId="165" fontId="6" fillId="5" borderId="0" xfId="4" applyFont="1" applyFill="1" applyAlignment="1">
      <alignment horizontal="left" wrapText="1" indent="3"/>
    </xf>
    <xf numFmtId="165" fontId="6" fillId="5" borderId="0" xfId="4" applyFont="1" applyFill="1" applyAlignment="1">
      <alignment horizontal="left" wrapText="1" indent="2"/>
    </xf>
    <xf numFmtId="165" fontId="6" fillId="5" borderId="0" xfId="4" applyFont="1" applyFill="1" applyAlignment="1">
      <alignment horizontal="left" vertical="top" wrapText="1" indent="3"/>
    </xf>
    <xf numFmtId="165" fontId="22" fillId="6" borderId="3" xfId="4" applyFont="1" applyFill="1" applyBorder="1" applyAlignment="1">
      <alignment wrapText="1"/>
    </xf>
    <xf numFmtId="165" fontId="6" fillId="0" borderId="14" xfId="4" applyFont="1" applyBorder="1" applyAlignment="1">
      <alignment horizontal="center" wrapText="1"/>
    </xf>
    <xf numFmtId="165" fontId="9" fillId="0" borderId="14" xfId="4" applyFont="1" applyBorder="1" applyAlignment="1">
      <alignment horizontal="right" wrapText="1"/>
    </xf>
    <xf numFmtId="165" fontId="6" fillId="0" borderId="3" xfId="4" applyFont="1" applyBorder="1" applyAlignment="1">
      <alignment wrapText="1"/>
    </xf>
    <xf numFmtId="165" fontId="7" fillId="0" borderId="0" xfId="4" applyFont="1" applyAlignment="1">
      <alignment horizontal="left"/>
    </xf>
    <xf numFmtId="165" fontId="7" fillId="0" borderId="0" xfId="4" applyFont="1" applyAlignment="1">
      <alignment horizontal="right"/>
    </xf>
    <xf numFmtId="165" fontId="7" fillId="0" borderId="2" xfId="4" applyFont="1" applyBorder="1"/>
    <xf numFmtId="165" fontId="9" fillId="0" borderId="2" xfId="4" applyFont="1" applyBorder="1"/>
    <xf numFmtId="165" fontId="7" fillId="0" borderId="2" xfId="4" applyFont="1" applyBorder="1" applyAlignment="1">
      <alignment horizontal="right"/>
    </xf>
    <xf numFmtId="165" fontId="7" fillId="5" borderId="0" xfId="4" applyFont="1" applyFill="1" applyAlignment="1">
      <alignment horizontal="left"/>
    </xf>
    <xf numFmtId="165" fontId="7" fillId="5" borderId="0" xfId="4" applyFont="1" applyFill="1" applyAlignment="1">
      <alignment horizontal="right"/>
    </xf>
    <xf numFmtId="165" fontId="9" fillId="5" borderId="0" xfId="4" applyFont="1" applyFill="1" applyAlignment="1">
      <alignment horizontal="left" indent="2"/>
    </xf>
    <xf numFmtId="166" fontId="7" fillId="0" borderId="0" xfId="2" applyFont="1" applyFill="1" applyBorder="1" applyAlignment="1">
      <alignment horizontal="right" vertical="top"/>
    </xf>
    <xf numFmtId="166" fontId="9" fillId="0" borderId="0" xfId="3" applyFont="1" applyFill="1" applyBorder="1" applyAlignment="1">
      <alignment horizontal="right" vertical="top"/>
    </xf>
    <xf numFmtId="166" fontId="7" fillId="6" borderId="0" xfId="2" applyFont="1" applyFill="1" applyBorder="1" applyAlignment="1">
      <alignment horizontal="right" vertical="top"/>
    </xf>
    <xf numFmtId="166" fontId="9" fillId="6" borderId="0" xfId="3" applyFont="1" applyFill="1" applyBorder="1" applyAlignment="1">
      <alignment horizontal="right" vertical="top"/>
    </xf>
    <xf numFmtId="165" fontId="7" fillId="0" borderId="3" xfId="4" applyFont="1" applyBorder="1" applyAlignment="1">
      <alignment horizontal="left" vertical="top" wrapText="1"/>
    </xf>
    <xf numFmtId="166" fontId="9" fillId="0" borderId="3" xfId="2" applyFont="1" applyFill="1" applyBorder="1">
      <alignment horizontal="right"/>
    </xf>
    <xf numFmtId="165" fontId="7" fillId="0" borderId="16" xfId="4" applyFont="1" applyBorder="1"/>
    <xf numFmtId="165" fontId="7" fillId="0" borderId="16" xfId="4" applyFont="1" applyBorder="1" applyAlignment="1">
      <alignment horizontal="left" wrapText="1"/>
    </xf>
    <xf numFmtId="165" fontId="7" fillId="0" borderId="4" xfId="4" applyFont="1" applyBorder="1" applyAlignment="1">
      <alignment horizontal="left"/>
    </xf>
    <xf numFmtId="165" fontId="7" fillId="0" borderId="4" xfId="4" applyFont="1" applyBorder="1" applyAlignment="1">
      <alignment horizontal="right" wrapText="1"/>
    </xf>
    <xf numFmtId="165" fontId="9" fillId="0" borderId="5" xfId="4" applyFont="1" applyBorder="1" applyAlignment="1">
      <alignment horizontal="right" vertical="top" wrapText="1"/>
    </xf>
    <xf numFmtId="166" fontId="7" fillId="0" borderId="5" xfId="2" applyFont="1" applyBorder="1" applyAlignment="1"/>
    <xf numFmtId="165" fontId="9" fillId="0" borderId="4" xfId="4" applyFont="1" applyBorder="1" applyAlignment="1">
      <alignment vertical="top" wrapText="1"/>
    </xf>
    <xf numFmtId="165" fontId="9" fillId="0" borderId="4" xfId="4" applyFont="1" applyBorder="1" applyAlignment="1">
      <alignment horizontal="right" vertical="top" wrapText="1"/>
    </xf>
    <xf numFmtId="166" fontId="7" fillId="0" borderId="4" xfId="2" applyFont="1" applyBorder="1">
      <alignment horizontal="right"/>
    </xf>
    <xf numFmtId="166" fontId="7" fillId="0" borderId="4" xfId="2" applyFont="1" applyBorder="1" applyAlignment="1"/>
    <xf numFmtId="165" fontId="9" fillId="0" borderId="16" xfId="4" applyFont="1" applyBorder="1" applyAlignment="1">
      <alignment horizontal="left" vertical="top"/>
    </xf>
    <xf numFmtId="165" fontId="9" fillId="0" borderId="16" xfId="4" applyFont="1" applyBorder="1" applyAlignment="1">
      <alignment horizontal="left" wrapText="1"/>
    </xf>
    <xf numFmtId="165" fontId="9" fillId="0" borderId="4" xfId="4" applyFont="1" applyBorder="1" applyAlignment="1">
      <alignment horizontal="left"/>
    </xf>
    <xf numFmtId="165" fontId="9" fillId="0" borderId="4" xfId="4" applyFont="1" applyBorder="1" applyAlignment="1">
      <alignment horizontal="right" wrapText="1"/>
    </xf>
    <xf numFmtId="165" fontId="9" fillId="0" borderId="5" xfId="4" applyFont="1" applyBorder="1" applyAlignment="1">
      <alignment vertical="top" wrapText="1"/>
    </xf>
    <xf numFmtId="166" fontId="9" fillId="0" borderId="5" xfId="3" applyFont="1" applyBorder="1">
      <alignment horizontal="right"/>
    </xf>
    <xf numFmtId="166" fontId="9" fillId="0" borderId="5" xfId="2" applyFont="1" applyBorder="1" applyAlignment="1"/>
    <xf numFmtId="166" fontId="9" fillId="0" borderId="4" xfId="3" applyFont="1" applyBorder="1">
      <alignment horizontal="right"/>
    </xf>
    <xf numFmtId="166" fontId="9" fillId="0" borderId="4" xfId="3" applyFont="1" applyBorder="1" applyAlignment="1"/>
    <xf numFmtId="166" fontId="9" fillId="0" borderId="0" xfId="2" applyFont="1" applyBorder="1">
      <alignment horizontal="right"/>
    </xf>
    <xf numFmtId="166" fontId="9" fillId="0" borderId="0" xfId="3" applyFont="1" applyBorder="1" applyAlignment="1"/>
    <xf numFmtId="165" fontId="7" fillId="0" borderId="13" xfId="4" applyFont="1" applyBorder="1" applyAlignment="1">
      <alignment vertical="center" wrapText="1"/>
    </xf>
    <xf numFmtId="0" fontId="7" fillId="0" borderId="0" xfId="4" applyNumberFormat="1" applyFont="1" applyAlignment="1">
      <alignment horizontal="right"/>
    </xf>
    <xf numFmtId="0" fontId="9" fillId="0" borderId="0" xfId="9" applyNumberFormat="1" applyFont="1" applyFill="1" applyBorder="1">
      <alignment horizontal="right"/>
    </xf>
    <xf numFmtId="165" fontId="7" fillId="0" borderId="14" xfId="4" applyFont="1" applyBorder="1" applyAlignment="1">
      <alignment vertical="center" wrapText="1"/>
    </xf>
    <xf numFmtId="165" fontId="9" fillId="0" borderId="14" xfId="9" applyNumberFormat="1" applyFont="1" applyFill="1" applyBorder="1">
      <alignment horizontal="right"/>
    </xf>
    <xf numFmtId="165" fontId="7" fillId="0" borderId="14" xfId="10" applyNumberFormat="1" applyFont="1" applyFill="1" applyBorder="1">
      <alignment horizontal="right"/>
    </xf>
    <xf numFmtId="165" fontId="9" fillId="0" borderId="14" xfId="9" applyNumberFormat="1" applyFont="1" applyBorder="1">
      <alignment horizontal="right"/>
    </xf>
    <xf numFmtId="166" fontId="7" fillId="0" borderId="0" xfId="5" applyFont="1" applyBorder="1">
      <alignment horizontal="right"/>
    </xf>
    <xf numFmtId="166" fontId="9" fillId="0" borderId="0" xfId="6" applyFont="1" applyBorder="1">
      <alignment horizontal="right"/>
    </xf>
    <xf numFmtId="166" fontId="7" fillId="0" borderId="0" xfId="10" applyFont="1" applyBorder="1">
      <alignment horizontal="right"/>
    </xf>
    <xf numFmtId="165" fontId="9" fillId="5" borderId="0" xfId="4" applyFont="1" applyFill="1" applyAlignment="1">
      <alignment horizontal="left" indent="1"/>
    </xf>
    <xf numFmtId="166" fontId="7" fillId="5" borderId="0" xfId="10" applyFont="1" applyFill="1" applyBorder="1">
      <alignment horizontal="right"/>
    </xf>
    <xf numFmtId="166" fontId="7" fillId="0" borderId="3" xfId="5" applyFont="1" applyBorder="1">
      <alignment horizontal="right"/>
    </xf>
    <xf numFmtId="165" fontId="7" fillId="0" borderId="5" xfId="4" applyFont="1" applyBorder="1"/>
    <xf numFmtId="166" fontId="7" fillId="0" borderId="5" xfId="5" applyFont="1" applyFill="1" applyBorder="1">
      <alignment horizontal="right"/>
    </xf>
    <xf numFmtId="166" fontId="9" fillId="0" borderId="5" xfId="6" applyFont="1" applyFill="1" applyBorder="1">
      <alignment horizontal="right"/>
    </xf>
    <xf numFmtId="166" fontId="7" fillId="0" borderId="5" xfId="10" applyFont="1" applyFill="1" applyBorder="1">
      <alignment horizontal="right"/>
    </xf>
    <xf numFmtId="166" fontId="9" fillId="0" borderId="3" xfId="6" applyFont="1" applyBorder="1">
      <alignment horizontal="right"/>
    </xf>
    <xf numFmtId="2" fontId="9" fillId="0" borderId="5" xfId="4" applyNumberFormat="1" applyFont="1" applyBorder="1" applyAlignment="1">
      <alignment horizontal="right"/>
    </xf>
    <xf numFmtId="166" fontId="7" fillId="0" borderId="3" xfId="5" applyFont="1" applyFill="1" applyBorder="1">
      <alignment horizontal="right"/>
    </xf>
    <xf numFmtId="166" fontId="9" fillId="0" borderId="3" xfId="6" applyFont="1" applyFill="1" applyBorder="1">
      <alignment horizontal="right"/>
    </xf>
    <xf numFmtId="165" fontId="7" fillId="0" borderId="5" xfId="4" applyFont="1" applyBorder="1" applyAlignment="1">
      <alignment wrapText="1"/>
    </xf>
    <xf numFmtId="166" fontId="9" fillId="0" borderId="5" xfId="6" applyFont="1" applyBorder="1">
      <alignment horizontal="right"/>
    </xf>
    <xf numFmtId="166" fontId="7" fillId="0" borderId="0" xfId="5" applyFont="1" applyFill="1" applyBorder="1">
      <alignment horizontal="right"/>
    </xf>
    <xf numFmtId="166" fontId="9" fillId="0" borderId="0" xfId="6" applyFont="1" applyFill="1" applyBorder="1">
      <alignment horizontal="right"/>
    </xf>
    <xf numFmtId="166" fontId="7" fillId="0" borderId="0" xfId="10" applyFont="1" applyFill="1" applyBorder="1">
      <alignment horizontal="right"/>
    </xf>
    <xf numFmtId="165" fontId="9" fillId="0" borderId="4" xfId="4" applyFont="1" applyBorder="1" applyAlignment="1">
      <alignment wrapText="1"/>
    </xf>
    <xf numFmtId="166" fontId="7" fillId="0" borderId="4" xfId="5" applyFont="1" applyFill="1" applyBorder="1">
      <alignment horizontal="right"/>
    </xf>
    <xf numFmtId="166" fontId="9" fillId="0" borderId="4" xfId="6" applyFont="1" applyFill="1" applyBorder="1">
      <alignment horizontal="right"/>
    </xf>
    <xf numFmtId="166" fontId="7" fillId="0" borderId="4" xfId="10" applyFont="1" applyFill="1" applyBorder="1">
      <alignment horizontal="right"/>
    </xf>
    <xf numFmtId="166" fontId="9" fillId="0" borderId="4" xfId="6" applyFont="1" applyBorder="1">
      <alignment horizontal="right"/>
    </xf>
    <xf numFmtId="165" fontId="6" fillId="0" borderId="0" xfId="4" applyFont="1" applyAlignment="1">
      <alignment horizontal="left" vertical="top"/>
    </xf>
    <xf numFmtId="166" fontId="7" fillId="0" borderId="0" xfId="5" applyFont="1">
      <alignment horizontal="right"/>
    </xf>
    <xf numFmtId="166" fontId="9" fillId="0" borderId="0" xfId="6" applyFont="1">
      <alignment horizontal="right"/>
    </xf>
    <xf numFmtId="0" fontId="60" fillId="3" borderId="0" xfId="0" applyFont="1" applyFill="1" applyAlignment="1">
      <alignment wrapText="1"/>
    </xf>
    <xf numFmtId="0" fontId="60" fillId="3" borderId="0" xfId="0" applyFont="1" applyFill="1"/>
    <xf numFmtId="165" fontId="52" fillId="0" borderId="0" xfId="4" applyFont="1" applyAlignment="1">
      <alignment vertical="top" wrapText="1"/>
    </xf>
    <xf numFmtId="11" fontId="9" fillId="0" borderId="0" xfId="4" applyNumberFormat="1" applyFont="1" applyAlignment="1">
      <alignment horizontal="left" vertical="top" wrapText="1"/>
    </xf>
    <xf numFmtId="11" fontId="9" fillId="0" borderId="0" xfId="4" applyNumberFormat="1" applyFont="1" applyAlignment="1">
      <alignment vertical="top" wrapText="1"/>
    </xf>
    <xf numFmtId="165" fontId="37" fillId="0" borderId="0" xfId="4" applyFont="1" applyAlignment="1">
      <alignment horizontal="left" vertical="top"/>
    </xf>
    <xf numFmtId="166" fontId="9" fillId="0" borderId="0" xfId="2" applyFont="1" applyFill="1" applyBorder="1">
      <alignment horizontal="right"/>
    </xf>
    <xf numFmtId="166" fontId="9" fillId="0" borderId="4" xfId="2" applyFont="1" applyFill="1" applyBorder="1">
      <alignment horizontal="right"/>
    </xf>
    <xf numFmtId="165" fontId="66" fillId="0" borderId="0" xfId="4" applyFont="1" applyAlignment="1">
      <alignment wrapText="1"/>
    </xf>
    <xf numFmtId="165" fontId="67" fillId="0" borderId="0" xfId="4" applyFont="1"/>
    <xf numFmtId="11" fontId="22" fillId="0" borderId="0" xfId="4" applyNumberFormat="1" applyFont="1" applyAlignment="1">
      <alignment horizontal="left" vertical="top"/>
    </xf>
    <xf numFmtId="11" fontId="22" fillId="0" borderId="0" xfId="4" applyNumberFormat="1" applyFont="1" applyAlignment="1">
      <alignment horizontal="left" vertical="top" wrapText="1"/>
    </xf>
    <xf numFmtId="11" fontId="6" fillId="0" borderId="0" xfId="4" applyNumberFormat="1" applyFont="1" applyAlignment="1">
      <alignment horizontal="left" vertical="top" wrapText="1"/>
    </xf>
    <xf numFmtId="165" fontId="60" fillId="0" borderId="0" xfId="4" applyFont="1"/>
    <xf numFmtId="0" fontId="9" fillId="0" borderId="0" xfId="4" applyNumberFormat="1" applyFont="1" applyAlignment="1">
      <alignment horizontal="right"/>
    </xf>
    <xf numFmtId="165" fontId="9" fillId="0" borderId="0" xfId="4" applyFont="1" applyAlignment="1">
      <alignment horizontal="left" wrapText="1" indent="2"/>
    </xf>
    <xf numFmtId="166" fontId="7" fillId="0" borderId="3" xfId="4" applyNumberFormat="1" applyFont="1" applyBorder="1"/>
    <xf numFmtId="165" fontId="64" fillId="10" borderId="4" xfId="4" applyFont="1" applyFill="1" applyBorder="1"/>
    <xf numFmtId="165" fontId="68" fillId="10" borderId="4" xfId="4" applyFont="1" applyFill="1" applyBorder="1" applyAlignment="1">
      <alignment vertical="top"/>
    </xf>
    <xf numFmtId="165" fontId="7" fillId="6" borderId="0" xfId="4" applyFont="1" applyFill="1" applyAlignment="1">
      <alignment horizontal="left"/>
    </xf>
    <xf numFmtId="165" fontId="7" fillId="6" borderId="14" xfId="4" applyFont="1" applyFill="1" applyBorder="1" applyAlignment="1">
      <alignment horizontal="right"/>
    </xf>
    <xf numFmtId="165" fontId="9" fillId="6" borderId="14" xfId="4" applyFont="1" applyFill="1" applyBorder="1" applyAlignment="1">
      <alignment horizontal="right"/>
    </xf>
    <xf numFmtId="165" fontId="48" fillId="6" borderId="0" xfId="4" applyFont="1" applyFill="1" applyAlignment="1">
      <alignment horizontal="right"/>
    </xf>
    <xf numFmtId="165" fontId="37" fillId="6" borderId="0" xfId="4" applyFont="1" applyFill="1" applyAlignment="1">
      <alignment horizontal="right"/>
    </xf>
    <xf numFmtId="165" fontId="9" fillId="6" borderId="0" xfId="4" applyFont="1" applyFill="1" applyAlignment="1">
      <alignment horizontal="left" wrapText="1" indent="2"/>
    </xf>
    <xf numFmtId="165" fontId="7" fillId="6" borderId="0" xfId="4" applyFont="1" applyFill="1" applyAlignment="1">
      <alignment horizontal="center"/>
    </xf>
    <xf numFmtId="165" fontId="7" fillId="6" borderId="5" xfId="4" applyFont="1" applyFill="1" applyBorder="1"/>
    <xf numFmtId="166" fontId="48" fillId="6" borderId="3" xfId="4" applyNumberFormat="1" applyFont="1" applyFill="1" applyBorder="1"/>
    <xf numFmtId="166" fontId="48" fillId="6" borderId="0" xfId="4" applyNumberFormat="1" applyFont="1" applyFill="1" applyAlignment="1">
      <alignment horizontal="right"/>
    </xf>
    <xf numFmtId="166" fontId="48" fillId="6" borderId="0" xfId="4" applyNumberFormat="1" applyFont="1" applyFill="1"/>
    <xf numFmtId="165" fontId="15" fillId="0" borderId="0" xfId="4" applyFont="1" applyAlignment="1">
      <alignment vertical="top"/>
    </xf>
    <xf numFmtId="0" fontId="55" fillId="0" borderId="0" xfId="4" applyNumberFormat="1" applyFont="1" applyAlignment="1">
      <alignment horizontal="right" wrapText="1"/>
    </xf>
    <xf numFmtId="165" fontId="55" fillId="0" borderId="2" xfId="4" applyFont="1" applyBorder="1" applyAlignment="1">
      <alignment horizontal="right" vertical="top" wrapText="1"/>
    </xf>
    <xf numFmtId="165" fontId="9" fillId="0" borderId="0" xfId="4" applyFont="1" applyAlignment="1">
      <alignment horizontal="right" vertical="center"/>
    </xf>
    <xf numFmtId="166" fontId="20" fillId="0" borderId="0" xfId="3" applyFont="1" applyFill="1" applyBorder="1">
      <alignment horizontal="right"/>
    </xf>
    <xf numFmtId="165" fontId="7" fillId="0" borderId="0" xfId="4" applyFont="1" applyAlignment="1">
      <alignment horizontal="left" vertical="center" wrapText="1"/>
    </xf>
    <xf numFmtId="165" fontId="7" fillId="0" borderId="0" xfId="4" applyFont="1" applyAlignment="1">
      <alignment horizontal="left" vertical="center"/>
    </xf>
    <xf numFmtId="166" fontId="19" fillId="0" borderId="0" xfId="2" applyFont="1" applyFill="1">
      <alignment horizontal="right"/>
    </xf>
    <xf numFmtId="165" fontId="32" fillId="0" borderId="0" xfId="4" applyFont="1" applyAlignment="1">
      <alignment horizontal="left" indent="2"/>
    </xf>
    <xf numFmtId="166" fontId="55" fillId="0" borderId="0" xfId="2" applyFont="1" applyFill="1" applyBorder="1">
      <alignment horizontal="right"/>
    </xf>
    <xf numFmtId="166" fontId="15" fillId="0" borderId="0" xfId="3" applyFont="1" applyFill="1" applyBorder="1">
      <alignment horizontal="right"/>
    </xf>
    <xf numFmtId="165" fontId="9" fillId="0" borderId="0" xfId="4" applyFont="1" applyAlignment="1">
      <alignment horizontal="left" vertical="center" indent="3"/>
    </xf>
    <xf numFmtId="165" fontId="36" fillId="0" borderId="0" xfId="4" applyFont="1" applyAlignment="1">
      <alignment vertical="top"/>
    </xf>
    <xf numFmtId="165" fontId="43" fillId="6" borderId="0" xfId="4" applyFont="1" applyFill="1"/>
    <xf numFmtId="165" fontId="7" fillId="6" borderId="0" xfId="4" applyFont="1" applyFill="1" applyAlignment="1">
      <alignment vertical="center" wrapText="1"/>
    </xf>
    <xf numFmtId="166" fontId="9" fillId="6" borderId="4" xfId="2" applyFont="1" applyFill="1" applyBorder="1">
      <alignment horizontal="right"/>
    </xf>
    <xf numFmtId="165" fontId="6" fillId="6" borderId="0" xfId="4" applyFont="1" applyFill="1" applyAlignment="1">
      <alignment horizontal="left" indent="2"/>
    </xf>
    <xf numFmtId="165" fontId="32" fillId="6" borderId="0" xfId="4" applyFont="1" applyFill="1" applyAlignment="1">
      <alignment horizontal="left" indent="2"/>
    </xf>
    <xf numFmtId="165" fontId="7" fillId="6" borderId="0" xfId="4" applyFont="1" applyFill="1" applyAlignment="1">
      <alignment horizontal="left" vertical="center"/>
    </xf>
    <xf numFmtId="165" fontId="20" fillId="0" borderId="0" xfId="4" applyFont="1"/>
    <xf numFmtId="165" fontId="7" fillId="6" borderId="0" xfId="4" applyFont="1" applyFill="1" applyAlignment="1">
      <alignment horizontal="left" vertical="center" wrapText="1"/>
    </xf>
    <xf numFmtId="165" fontId="7" fillId="5" borderId="0" xfId="4" applyFont="1" applyFill="1" applyAlignment="1">
      <alignment horizontal="left" vertical="center"/>
    </xf>
    <xf numFmtId="165" fontId="6" fillId="6" borderId="0" xfId="4" applyFont="1" applyFill="1" applyAlignment="1">
      <alignment horizontal="left" wrapText="1"/>
    </xf>
    <xf numFmtId="0" fontId="22" fillId="0" borderId="0" xfId="0" applyFont="1" applyAlignment="1">
      <alignment horizontal="right" wrapText="1"/>
    </xf>
    <xf numFmtId="0" fontId="22" fillId="0" borderId="0" xfId="0" applyFont="1" applyAlignment="1">
      <alignment vertical="top"/>
    </xf>
    <xf numFmtId="166" fontId="22" fillId="0" borderId="0" xfId="0" applyNumberFormat="1" applyFont="1" applyAlignment="1">
      <alignment vertical="top"/>
    </xf>
    <xf numFmtId="166" fontId="6" fillId="0" borderId="0" xfId="0" applyNumberFormat="1" applyFont="1" applyAlignment="1">
      <alignment vertical="top"/>
    </xf>
    <xf numFmtId="0" fontId="6" fillId="0" borderId="0" xfId="0" applyFont="1" applyAlignment="1">
      <alignment horizontal="left" vertical="top"/>
    </xf>
    <xf numFmtId="0" fontId="6" fillId="3" borderId="0" xfId="0" applyFont="1" applyFill="1" applyAlignment="1">
      <alignment vertical="top"/>
    </xf>
    <xf numFmtId="0" fontId="6" fillId="0" borderId="5" xfId="0" applyFont="1" applyBorder="1" applyAlignment="1">
      <alignment vertical="top"/>
    </xf>
    <xf numFmtId="0" fontId="3" fillId="0" borderId="5" xfId="0" applyFont="1" applyBorder="1"/>
    <xf numFmtId="0" fontId="22" fillId="0" borderId="5" xfId="0" applyFont="1" applyBorder="1" applyAlignment="1">
      <alignment vertical="top" wrapText="1"/>
    </xf>
    <xf numFmtId="0" fontId="6" fillId="0" borderId="4" xfId="0" applyFont="1" applyBorder="1" applyAlignment="1">
      <alignment vertical="top"/>
    </xf>
    <xf numFmtId="0" fontId="3" fillId="0" borderId="4" xfId="0" applyFont="1" applyBorder="1"/>
    <xf numFmtId="0" fontId="22" fillId="0" borderId="4" xfId="0" applyFont="1" applyBorder="1" applyAlignment="1">
      <alignment horizontal="right" vertical="top"/>
    </xf>
    <xf numFmtId="0" fontId="6" fillId="0" borderId="4" xfId="0" applyFont="1" applyBorder="1" applyAlignment="1">
      <alignment horizontal="right" vertical="top"/>
    </xf>
    <xf numFmtId="0" fontId="6" fillId="3" borderId="4" xfId="0" applyFont="1" applyFill="1" applyBorder="1" applyAlignment="1">
      <alignment horizontal="left" vertical="top" wrapText="1" indent="2"/>
    </xf>
    <xf numFmtId="0" fontId="3" fillId="3" borderId="4" xfId="0" applyFont="1" applyFill="1" applyBorder="1"/>
    <xf numFmtId="166" fontId="22" fillId="0" borderId="4" xfId="0" applyNumberFormat="1" applyFont="1" applyBorder="1" applyAlignment="1">
      <alignment vertical="top"/>
    </xf>
    <xf numFmtId="166" fontId="6" fillId="0" borderId="4" xfId="0" applyNumberFormat="1" applyFont="1" applyBorder="1" applyAlignment="1">
      <alignment vertical="top"/>
    </xf>
    <xf numFmtId="0" fontId="6" fillId="6" borderId="0" xfId="0" applyFont="1" applyFill="1" applyAlignment="1">
      <alignment vertical="top"/>
    </xf>
    <xf numFmtId="0" fontId="22" fillId="5" borderId="0" xfId="0" applyFont="1" applyFill="1" applyAlignment="1">
      <alignment horizontal="right" wrapText="1"/>
    </xf>
    <xf numFmtId="0" fontId="6" fillId="5" borderId="0" xfId="0" applyFont="1" applyFill="1" applyAlignment="1">
      <alignment horizontal="right"/>
    </xf>
    <xf numFmtId="0" fontId="22" fillId="6" borderId="0" xfId="0" applyFont="1" applyFill="1" applyAlignment="1">
      <alignment horizontal="right" wrapText="1"/>
    </xf>
    <xf numFmtId="0" fontId="22" fillId="6" borderId="0" xfId="0" applyFont="1" applyFill="1" applyAlignment="1">
      <alignment vertical="top"/>
    </xf>
    <xf numFmtId="166" fontId="22" fillId="6" borderId="0" xfId="0" applyNumberFormat="1" applyFont="1" applyFill="1" applyAlignment="1">
      <alignment vertical="top"/>
    </xf>
    <xf numFmtId="166" fontId="6" fillId="6" borderId="0" xfId="0" applyNumberFormat="1" applyFont="1" applyFill="1" applyAlignment="1">
      <alignment vertical="top"/>
    </xf>
    <xf numFmtId="0" fontId="6" fillId="6" borderId="4" xfId="0" applyFont="1" applyFill="1" applyBorder="1" applyAlignment="1">
      <alignment horizontal="left" vertical="top" wrapText="1" indent="2"/>
    </xf>
    <xf numFmtId="166" fontId="22" fillId="6" borderId="4" xfId="0" applyNumberFormat="1" applyFont="1" applyFill="1" applyBorder="1" applyAlignment="1">
      <alignment vertical="top"/>
    </xf>
    <xf numFmtId="166" fontId="6" fillId="6" borderId="4" xfId="0" applyNumberFormat="1" applyFont="1" applyFill="1" applyBorder="1" applyAlignment="1">
      <alignment vertical="top"/>
    </xf>
    <xf numFmtId="0" fontId="6" fillId="6" borderId="5" xfId="0" applyFont="1" applyFill="1" applyBorder="1" applyAlignment="1">
      <alignment vertical="top"/>
    </xf>
    <xf numFmtId="0" fontId="3" fillId="6" borderId="5" xfId="0" applyFont="1" applyFill="1" applyBorder="1"/>
    <xf numFmtId="0" fontId="22" fillId="6" borderId="5" xfId="0" applyFont="1" applyFill="1" applyBorder="1" applyAlignment="1">
      <alignment vertical="top" wrapText="1"/>
    </xf>
    <xf numFmtId="0" fontId="6" fillId="6" borderId="4" xfId="0" applyFont="1" applyFill="1" applyBorder="1" applyAlignment="1">
      <alignment vertical="top"/>
    </xf>
    <xf numFmtId="0" fontId="3" fillId="6" borderId="4" xfId="0" applyFont="1" applyFill="1" applyBorder="1"/>
    <xf numFmtId="0" fontId="22" fillId="6" borderId="4" xfId="0" applyFont="1" applyFill="1" applyBorder="1" applyAlignment="1">
      <alignment horizontal="right" vertical="top"/>
    </xf>
    <xf numFmtId="0" fontId="6" fillId="6" borderId="4" xfId="0" applyFont="1" applyFill="1" applyBorder="1" applyAlignment="1">
      <alignment horizontal="right" vertical="top"/>
    </xf>
    <xf numFmtId="0" fontId="6" fillId="6" borderId="0" xfId="0" applyFont="1" applyFill="1" applyAlignment="1">
      <alignment horizontal="left" vertical="top"/>
    </xf>
    <xf numFmtId="165" fontId="7" fillId="3" borderId="0" xfId="4" applyFont="1" applyFill="1" applyAlignment="1">
      <alignment horizontal="right" wrapText="1"/>
    </xf>
    <xf numFmtId="165" fontId="9" fillId="3" borderId="0" xfId="4" applyFont="1" applyFill="1" applyAlignment="1">
      <alignment horizontal="right" wrapText="1"/>
    </xf>
    <xf numFmtId="165" fontId="7" fillId="3" borderId="0" xfId="4" applyFont="1" applyFill="1"/>
    <xf numFmtId="0" fontId="7" fillId="3" borderId="0" xfId="4" applyNumberFormat="1" applyFont="1" applyFill="1" applyAlignment="1">
      <alignment horizontal="right" wrapText="1"/>
    </xf>
    <xf numFmtId="0" fontId="9" fillId="3" borderId="0" xfId="4" applyNumberFormat="1" applyFont="1" applyFill="1" applyAlignment="1">
      <alignment horizontal="right" wrapText="1"/>
    </xf>
    <xf numFmtId="165" fontId="9" fillId="3" borderId="2" xfId="4" applyFont="1" applyFill="1" applyBorder="1" applyAlignment="1">
      <alignment vertical="top" wrapText="1"/>
    </xf>
    <xf numFmtId="165" fontId="7" fillId="3" borderId="2" xfId="4" applyFont="1" applyFill="1" applyBorder="1" applyAlignment="1">
      <alignment horizontal="right" vertical="top" wrapText="1"/>
    </xf>
    <xf numFmtId="165" fontId="9" fillId="3" borderId="2" xfId="4" applyFont="1" applyFill="1" applyBorder="1" applyAlignment="1">
      <alignment horizontal="right" vertical="top" wrapText="1"/>
    </xf>
    <xf numFmtId="165" fontId="7" fillId="3" borderId="0" xfId="4" applyFont="1" applyFill="1" applyAlignment="1">
      <alignment horizontal="right"/>
    </xf>
    <xf numFmtId="165" fontId="9" fillId="3" borderId="0" xfId="4" applyFont="1" applyFill="1" applyAlignment="1">
      <alignment horizontal="right"/>
    </xf>
    <xf numFmtId="165" fontId="23" fillId="3" borderId="0" xfId="4" applyFont="1" applyFill="1" applyAlignment="1">
      <alignment vertical="top" wrapText="1"/>
    </xf>
    <xf numFmtId="166" fontId="7" fillId="3" borderId="0" xfId="2" applyFont="1" applyFill="1" applyBorder="1">
      <alignment horizontal="right"/>
    </xf>
    <xf numFmtId="165" fontId="9" fillId="3" borderId="0" xfId="4" applyFont="1" applyFill="1" applyAlignment="1">
      <alignment horizontal="left" vertical="center" wrapText="1" indent="1"/>
    </xf>
    <xf numFmtId="166" fontId="9" fillId="3" borderId="0" xfId="3" applyFont="1" applyFill="1">
      <alignment horizontal="right"/>
    </xf>
    <xf numFmtId="165" fontId="7" fillId="3" borderId="0" xfId="4" applyFont="1" applyFill="1" applyAlignment="1">
      <alignment vertical="center" wrapText="1"/>
    </xf>
    <xf numFmtId="166" fontId="9" fillId="3" borderId="3" xfId="3" applyFont="1" applyFill="1" applyBorder="1">
      <alignment horizontal="right"/>
    </xf>
    <xf numFmtId="165" fontId="7" fillId="3" borderId="0" xfId="4" applyFont="1" applyFill="1" applyAlignment="1">
      <alignment horizontal="left"/>
    </xf>
    <xf numFmtId="166" fontId="9" fillId="3" borderId="0" xfId="3" applyFont="1" applyFill="1" applyBorder="1">
      <alignment horizontal="right"/>
    </xf>
    <xf numFmtId="165" fontId="9" fillId="3" borderId="0" xfId="4" applyFont="1" applyFill="1" applyAlignment="1">
      <alignment horizontal="left"/>
    </xf>
    <xf numFmtId="0" fontId="7" fillId="6" borderId="0" xfId="4" applyNumberFormat="1" applyFont="1" applyFill="1" applyAlignment="1">
      <alignment horizontal="right" wrapText="1"/>
    </xf>
    <xf numFmtId="165" fontId="9" fillId="6" borderId="0" xfId="4" applyFont="1" applyFill="1" applyAlignment="1">
      <alignment horizontal="left" vertical="center" wrapText="1" indent="1"/>
    </xf>
    <xf numFmtId="165" fontId="9" fillId="0" borderId="13" xfId="4" applyFont="1" applyBorder="1" applyAlignment="1">
      <alignment wrapText="1"/>
    </xf>
    <xf numFmtId="166" fontId="9" fillId="0" borderId="0" xfId="9" applyFont="1" applyFill="1" applyBorder="1" applyAlignment="1">
      <alignment vertical="top" wrapText="1"/>
    </xf>
    <xf numFmtId="166" fontId="9" fillId="0" borderId="14" xfId="9" applyFont="1" applyFill="1" applyBorder="1">
      <alignment horizontal="right"/>
    </xf>
    <xf numFmtId="165" fontId="9" fillId="0" borderId="0" xfId="4" applyFont="1" applyAlignment="1">
      <alignment horizontal="center" wrapText="1"/>
    </xf>
    <xf numFmtId="166" fontId="9" fillId="0" borderId="0" xfId="5" applyFont="1" applyFill="1" applyBorder="1">
      <alignment horizontal="right"/>
    </xf>
    <xf numFmtId="165" fontId="7" fillId="0" borderId="5" xfId="4" applyFont="1" applyBorder="1" applyAlignment="1">
      <alignment horizontal="left" vertical="top" wrapText="1"/>
    </xf>
    <xf numFmtId="166" fontId="9" fillId="0" borderId="3" xfId="5" applyFont="1" applyFill="1" applyBorder="1">
      <alignment horizontal="right"/>
    </xf>
    <xf numFmtId="165" fontId="7" fillId="0" borderId="4" xfId="4" applyFont="1" applyBorder="1" applyAlignment="1">
      <alignment horizontal="left" wrapText="1"/>
    </xf>
    <xf numFmtId="166" fontId="9" fillId="0" borderId="4" xfId="5" applyFont="1" applyFill="1" applyBorder="1">
      <alignment horizontal="right"/>
    </xf>
    <xf numFmtId="165" fontId="7" fillId="0" borderId="0" xfId="4" applyFont="1" applyAlignment="1">
      <alignment horizontal="left" wrapText="1" indent="2"/>
    </xf>
    <xf numFmtId="165" fontId="9" fillId="5" borderId="13" xfId="4" applyFont="1" applyFill="1" applyBorder="1" applyAlignment="1">
      <alignment wrapText="1"/>
    </xf>
    <xf numFmtId="166" fontId="9" fillId="5" borderId="0" xfId="9" applyFont="1" applyFill="1" applyBorder="1" applyAlignment="1">
      <alignment vertical="top" wrapText="1"/>
    </xf>
    <xf numFmtId="165" fontId="9" fillId="5" borderId="14" xfId="4" applyFont="1" applyFill="1" applyBorder="1" applyAlignment="1">
      <alignment wrapText="1"/>
    </xf>
    <xf numFmtId="165" fontId="7" fillId="5" borderId="14" xfId="4" applyFont="1" applyFill="1" applyBorder="1" applyAlignment="1">
      <alignment horizontal="right"/>
    </xf>
    <xf numFmtId="166" fontId="9" fillId="5" borderId="14" xfId="9" applyFont="1" applyFill="1" applyBorder="1">
      <alignment horizontal="right"/>
    </xf>
    <xf numFmtId="165" fontId="7" fillId="5" borderId="0" xfId="4" applyFont="1" applyFill="1" applyAlignment="1">
      <alignment horizontal="left" vertical="top" wrapText="1"/>
    </xf>
    <xf numFmtId="165" fontId="9" fillId="5" borderId="0" xfId="4" applyFont="1" applyFill="1" applyAlignment="1">
      <alignment horizontal="center" wrapText="1"/>
    </xf>
    <xf numFmtId="166" fontId="9" fillId="5" borderId="0" xfId="5" applyFont="1" applyFill="1" applyBorder="1">
      <alignment horizontal="right"/>
    </xf>
    <xf numFmtId="165" fontId="6" fillId="0" borderId="0" xfId="4" applyFont="1" applyAlignment="1">
      <alignment horizontal="center"/>
    </xf>
    <xf numFmtId="165" fontId="7" fillId="5" borderId="3" xfId="4" applyFont="1" applyFill="1" applyBorder="1" applyAlignment="1">
      <alignment horizontal="left" vertical="top" wrapText="1"/>
    </xf>
    <xf numFmtId="166" fontId="9" fillId="5" borderId="3" xfId="5" applyFont="1" applyFill="1" applyBorder="1">
      <alignment horizontal="right"/>
    </xf>
    <xf numFmtId="165" fontId="7" fillId="5" borderId="5" xfId="4" applyFont="1" applyFill="1" applyBorder="1" applyAlignment="1">
      <alignment horizontal="left" vertical="top" wrapText="1"/>
    </xf>
    <xf numFmtId="166" fontId="7" fillId="5" borderId="5" xfId="5" applyFont="1" applyFill="1" applyBorder="1">
      <alignment horizontal="right"/>
    </xf>
    <xf numFmtId="166" fontId="9" fillId="5" borderId="5" xfId="6" applyFont="1" applyFill="1" applyBorder="1">
      <alignment horizontal="right"/>
    </xf>
    <xf numFmtId="165" fontId="7" fillId="5" borderId="3" xfId="4" applyFont="1" applyFill="1" applyBorder="1" applyAlignment="1">
      <alignment horizontal="left" wrapText="1"/>
    </xf>
    <xf numFmtId="165" fontId="9" fillId="5" borderId="0" xfId="4" applyFont="1" applyFill="1" applyAlignment="1">
      <alignment horizontal="right"/>
    </xf>
    <xf numFmtId="165" fontId="7" fillId="5" borderId="0" xfId="4" applyFont="1" applyFill="1" applyAlignment="1">
      <alignment horizontal="left" wrapText="1" indent="2"/>
    </xf>
    <xf numFmtId="0" fontId="6" fillId="0" borderId="0" xfId="0" applyFont="1" applyProtection="1">
      <protection hidden="1"/>
    </xf>
    <xf numFmtId="0" fontId="6" fillId="14" borderId="17" xfId="0" applyFont="1" applyFill="1" applyBorder="1"/>
    <xf numFmtId="0" fontId="3" fillId="7" borderId="0" xfId="0" applyFont="1" applyFill="1"/>
    <xf numFmtId="0" fontId="3" fillId="9" borderId="0" xfId="0" applyFont="1" applyFill="1"/>
    <xf numFmtId="0" fontId="3" fillId="0" borderId="0" xfId="0" applyFont="1" applyAlignment="1">
      <alignment horizontal="center"/>
    </xf>
    <xf numFmtId="0" fontId="64" fillId="10" borderId="18" xfId="0" applyFont="1" applyFill="1" applyBorder="1" applyAlignment="1">
      <alignment horizontal="center"/>
    </xf>
    <xf numFmtId="0" fontId="64" fillId="10" borderId="18" xfId="0" applyFont="1" applyFill="1" applyBorder="1"/>
    <xf numFmtId="0" fontId="64" fillId="10" borderId="19" xfId="0" applyFont="1" applyFill="1" applyBorder="1"/>
    <xf numFmtId="0" fontId="64" fillId="10" borderId="3" xfId="0" applyFont="1" applyFill="1" applyBorder="1" applyAlignment="1">
      <alignment horizontal="center"/>
    </xf>
    <xf numFmtId="0" fontId="64" fillId="10" borderId="20" xfId="0" applyFont="1" applyFill="1" applyBorder="1" applyAlignment="1">
      <alignment horizontal="center"/>
    </xf>
    <xf numFmtId="0" fontId="70" fillId="0" borderId="0" xfId="0" applyFont="1"/>
    <xf numFmtId="0" fontId="22" fillId="0" borderId="21" xfId="0" applyFont="1" applyBorder="1" applyAlignment="1">
      <alignment horizontal="center"/>
    </xf>
    <xf numFmtId="0" fontId="22" fillId="0" borderId="21" xfId="0" applyFont="1" applyBorder="1"/>
    <xf numFmtId="0" fontId="6" fillId="0" borderId="22" xfId="0" applyFont="1" applyBorder="1"/>
    <xf numFmtId="0" fontId="71" fillId="0" borderId="23" xfId="0" applyFont="1" applyBorder="1" applyAlignment="1">
      <alignment horizontal="center"/>
    </xf>
    <xf numFmtId="0" fontId="71" fillId="0" borderId="22" xfId="0" applyFont="1" applyBorder="1" applyAlignment="1">
      <alignment horizontal="center"/>
    </xf>
    <xf numFmtId="0" fontId="6" fillId="0" borderId="24" xfId="0" applyFont="1" applyBorder="1" applyAlignment="1">
      <alignment horizontal="center"/>
    </xf>
    <xf numFmtId="0" fontId="6" fillId="0" borderId="24" xfId="0" applyFont="1" applyBorder="1" applyAlignment="1">
      <alignment horizontal="left" indent="1"/>
    </xf>
    <xf numFmtId="0" fontId="6" fillId="0" borderId="25" xfId="0" applyFont="1" applyBorder="1"/>
    <xf numFmtId="0" fontId="6" fillId="0" borderId="26" xfId="0" applyFont="1" applyBorder="1" applyAlignment="1">
      <alignment horizontal="center"/>
    </xf>
    <xf numFmtId="0" fontId="6" fillId="0" borderId="25" xfId="0" applyFont="1" applyBorder="1" applyAlignment="1">
      <alignment horizontal="center"/>
    </xf>
    <xf numFmtId="0" fontId="22" fillId="0" borderId="22" xfId="0" applyFont="1" applyBorder="1"/>
    <xf numFmtId="0" fontId="6" fillId="0" borderId="0" xfId="0" applyFont="1" applyAlignment="1">
      <alignment horizontal="center"/>
    </xf>
    <xf numFmtId="0" fontId="6" fillId="0" borderId="27" xfId="0" applyFont="1" applyBorder="1" applyAlignment="1">
      <alignment horizontal="center"/>
    </xf>
    <xf numFmtId="0" fontId="6" fillId="0" borderId="27" xfId="0" applyFont="1" applyBorder="1" applyAlignment="1">
      <alignment horizontal="left" indent="1"/>
    </xf>
    <xf numFmtId="0" fontId="6" fillId="0" borderId="28" xfId="0" applyFont="1" applyBorder="1"/>
    <xf numFmtId="0" fontId="6" fillId="0" borderId="4" xfId="0" applyFont="1" applyBorder="1" applyAlignment="1">
      <alignment horizontal="center"/>
    </xf>
    <xf numFmtId="0" fontId="6" fillId="0" borderId="29" xfId="0" applyFont="1" applyBorder="1" applyAlignment="1">
      <alignment horizontal="center"/>
    </xf>
    <xf numFmtId="0" fontId="22" fillId="0" borderId="23" xfId="0" applyFont="1" applyBorder="1" applyAlignment="1">
      <alignment horizontal="center"/>
    </xf>
    <xf numFmtId="0" fontId="22" fillId="0" borderId="24" xfId="0" applyFont="1" applyBorder="1" applyAlignment="1">
      <alignment horizontal="center"/>
    </xf>
    <xf numFmtId="0" fontId="6" fillId="9" borderId="30" xfId="0" applyFont="1" applyFill="1" applyBorder="1"/>
    <xf numFmtId="0" fontId="72" fillId="0" borderId="0" xfId="0" applyFont="1"/>
    <xf numFmtId="0" fontId="30" fillId="0" borderId="31" xfId="0" applyFont="1" applyBorder="1"/>
    <xf numFmtId="0" fontId="3" fillId="0" borderId="31" xfId="0" applyFont="1" applyBorder="1"/>
    <xf numFmtId="0" fontId="11" fillId="0" borderId="0" xfId="1" applyNumberFormat="1" applyFont="1" applyBorder="1" applyAlignment="1" applyProtection="1"/>
    <xf numFmtId="0" fontId="30" fillId="0" borderId="0" xfId="0" applyFont="1"/>
    <xf numFmtId="0" fontId="15" fillId="3" borderId="0" xfId="0" applyFont="1" applyFill="1"/>
    <xf numFmtId="0" fontId="74" fillId="4" borderId="0" xfId="0" applyFont="1" applyFill="1"/>
    <xf numFmtId="0" fontId="75" fillId="0" borderId="0" xfId="0" applyFont="1"/>
    <xf numFmtId="165" fontId="76" fillId="0" borderId="0" xfId="4" applyFont="1"/>
    <xf numFmtId="0" fontId="74" fillId="0" borderId="0" xfId="0" applyFont="1"/>
    <xf numFmtId="166" fontId="75" fillId="0" borderId="0" xfId="3" applyFont="1">
      <alignment horizontal="right"/>
    </xf>
    <xf numFmtId="0" fontId="32" fillId="0" borderId="0" xfId="0" applyFont="1"/>
    <xf numFmtId="0" fontId="77" fillId="0" borderId="0" xfId="0" applyFont="1"/>
    <xf numFmtId="0" fontId="32" fillId="0" borderId="0" xfId="0" applyFont="1" applyAlignment="1">
      <alignment wrapText="1"/>
    </xf>
    <xf numFmtId="0" fontId="32" fillId="0" borderId="0" xfId="0" applyFont="1" applyAlignment="1">
      <alignment vertical="top"/>
    </xf>
    <xf numFmtId="165" fontId="32" fillId="0" borderId="0" xfId="4" applyFont="1" applyAlignment="1">
      <alignment wrapText="1"/>
    </xf>
    <xf numFmtId="165" fontId="32" fillId="0" borderId="0" xfId="4" applyFont="1"/>
    <xf numFmtId="165" fontId="32" fillId="0" borderId="0" xfId="4" applyFont="1" applyAlignment="1">
      <alignment vertical="top"/>
    </xf>
    <xf numFmtId="165" fontId="32" fillId="0" borderId="0" xfId="4" applyFont="1" applyAlignment="1">
      <alignment vertical="center" wrapText="1"/>
    </xf>
    <xf numFmtId="165" fontId="32" fillId="3" borderId="0" xfId="4" applyFont="1" applyFill="1"/>
    <xf numFmtId="165" fontId="78" fillId="14" borderId="0" xfId="4" applyFont="1" applyFill="1"/>
    <xf numFmtId="0" fontId="79" fillId="0" borderId="0" xfId="0" applyFont="1"/>
    <xf numFmtId="0" fontId="80" fillId="0" borderId="0" xfId="0" applyFont="1"/>
    <xf numFmtId="165" fontId="78" fillId="0" borderId="0" xfId="4" applyFont="1"/>
    <xf numFmtId="166" fontId="7" fillId="15" borderId="0" xfId="2" applyFont="1" applyFill="1">
      <alignment horizontal="right"/>
    </xf>
    <xf numFmtId="166" fontId="9" fillId="15" borderId="0" xfId="3" applyFont="1" applyFill="1">
      <alignment horizontal="right"/>
    </xf>
    <xf numFmtId="166" fontId="7" fillId="15" borderId="3" xfId="2" applyFont="1" applyFill="1" applyBorder="1">
      <alignment horizontal="right"/>
    </xf>
    <xf numFmtId="166" fontId="9" fillId="15" borderId="3" xfId="3" applyFont="1" applyFill="1" applyBorder="1">
      <alignment horizontal="right"/>
    </xf>
    <xf numFmtId="0" fontId="9" fillId="15" borderId="0" xfId="0" applyFont="1" applyFill="1" applyAlignment="1">
      <alignment wrapText="1"/>
    </xf>
    <xf numFmtId="165" fontId="9" fillId="15" borderId="0" xfId="4" applyFont="1" applyFill="1" applyAlignment="1">
      <alignment vertical="top" wrapText="1"/>
    </xf>
    <xf numFmtId="165" fontId="9" fillId="16" borderId="0" xfId="4" applyFont="1" applyFill="1" applyAlignment="1">
      <alignment vertical="top" wrapText="1"/>
    </xf>
    <xf numFmtId="165" fontId="9" fillId="16" borderId="2" xfId="4" applyFont="1" applyFill="1" applyBorder="1" applyAlignment="1">
      <alignment vertical="top" wrapText="1"/>
    </xf>
    <xf numFmtId="166" fontId="7" fillId="15" borderId="0" xfId="2" applyFont="1" applyFill="1" applyBorder="1">
      <alignment horizontal="right"/>
    </xf>
    <xf numFmtId="166" fontId="9" fillId="15" borderId="0" xfId="3" applyFont="1" applyFill="1" applyBorder="1">
      <alignment horizontal="right"/>
    </xf>
    <xf numFmtId="165" fontId="7" fillId="15" borderId="0" xfId="4" applyFont="1" applyFill="1" applyAlignment="1">
      <alignment vertical="center"/>
    </xf>
    <xf numFmtId="165" fontId="9" fillId="15" borderId="0" xfId="4" applyFont="1" applyFill="1"/>
    <xf numFmtId="165" fontId="7" fillId="15" borderId="0" xfId="4" applyFont="1" applyFill="1"/>
    <xf numFmtId="165" fontId="9" fillId="15" borderId="0" xfId="4" applyFont="1" applyFill="1" applyAlignment="1">
      <alignment horizontal="left" vertical="center" indent="2"/>
    </xf>
    <xf numFmtId="165" fontId="9" fillId="15" borderId="0" xfId="4" applyFont="1" applyFill="1" applyAlignment="1">
      <alignment horizontal="left" indent="2"/>
    </xf>
    <xf numFmtId="165" fontId="9" fillId="15" borderId="14" xfId="4" applyFont="1" applyFill="1" applyBorder="1" applyAlignment="1">
      <alignment horizontal="right"/>
    </xf>
    <xf numFmtId="166" fontId="9" fillId="15" borderId="0" xfId="2" applyFont="1" applyFill="1">
      <alignment horizontal="right"/>
    </xf>
    <xf numFmtId="165" fontId="9" fillId="15" borderId="3" xfId="4" applyFont="1" applyFill="1" applyBorder="1"/>
    <xf numFmtId="166" fontId="9" fillId="15" borderId="3" xfId="2" applyFont="1" applyFill="1" applyBorder="1">
      <alignment horizontal="right"/>
    </xf>
    <xf numFmtId="165" fontId="7" fillId="15" borderId="0" xfId="4" applyFont="1" applyFill="1" applyAlignment="1">
      <alignment vertical="top"/>
    </xf>
    <xf numFmtId="165" fontId="9" fillId="15" borderId="0" xfId="4" applyFont="1" applyFill="1" applyAlignment="1">
      <alignment wrapText="1"/>
    </xf>
    <xf numFmtId="0" fontId="3" fillId="15" borderId="0" xfId="0" applyFont="1" applyFill="1" applyAlignment="1">
      <alignment wrapText="1"/>
    </xf>
    <xf numFmtId="165" fontId="9" fillId="15" borderId="0" xfId="4" applyFont="1" applyFill="1" applyAlignment="1">
      <alignment horizontal="right"/>
    </xf>
    <xf numFmtId="165" fontId="9" fillId="15" borderId="0" xfId="4" applyFont="1" applyFill="1" applyAlignment="1">
      <alignment vertical="top"/>
    </xf>
    <xf numFmtId="165" fontId="41" fillId="15" borderId="0" xfId="4" applyFont="1" applyFill="1" applyAlignment="1">
      <alignment vertical="top"/>
    </xf>
    <xf numFmtId="165" fontId="9" fillId="15" borderId="13" xfId="4" applyFont="1" applyFill="1" applyBorder="1" applyAlignment="1">
      <alignment horizontal="left" wrapText="1"/>
    </xf>
    <xf numFmtId="165" fontId="9" fillId="15" borderId="13" xfId="4" applyFont="1" applyFill="1" applyBorder="1" applyAlignment="1">
      <alignment horizontal="right" wrapText="1"/>
    </xf>
    <xf numFmtId="165" fontId="9" fillId="15" borderId="14" xfId="4" applyFont="1" applyFill="1" applyBorder="1" applyAlignment="1">
      <alignment wrapText="1"/>
    </xf>
    <xf numFmtId="165" fontId="9" fillId="15" borderId="0" xfId="4" applyFont="1" applyFill="1" applyAlignment="1">
      <alignment horizontal="left" vertical="top" indent="1"/>
    </xf>
    <xf numFmtId="165" fontId="9" fillId="15" borderId="0" xfId="4" applyFont="1" applyFill="1" applyAlignment="1">
      <alignment horizontal="left" vertical="top" wrapText="1" indent="1"/>
    </xf>
    <xf numFmtId="165" fontId="9" fillId="15" borderId="3" xfId="4" applyFont="1" applyFill="1" applyBorder="1" applyAlignment="1">
      <alignment horizontal="left" wrapText="1"/>
    </xf>
    <xf numFmtId="165" fontId="9" fillId="15" borderId="3" xfId="4" applyFont="1" applyFill="1" applyBorder="1" applyAlignment="1">
      <alignment wrapText="1"/>
    </xf>
    <xf numFmtId="165" fontId="9" fillId="15" borderId="0" xfId="4" applyFont="1" applyFill="1" applyAlignment="1">
      <alignment horizontal="left" wrapText="1"/>
    </xf>
    <xf numFmtId="165" fontId="6" fillId="15" borderId="0" xfId="4" applyFont="1" applyFill="1" applyAlignment="1">
      <alignment horizontal="left" vertical="center" indent="2"/>
    </xf>
    <xf numFmtId="0" fontId="7" fillId="16" borderId="0" xfId="4" applyNumberFormat="1" applyFont="1" applyFill="1" applyAlignment="1">
      <alignment horizontal="right"/>
    </xf>
    <xf numFmtId="0" fontId="9" fillId="16" borderId="0" xfId="4" applyNumberFormat="1" applyFont="1" applyFill="1" applyAlignment="1">
      <alignment horizontal="right"/>
    </xf>
    <xf numFmtId="165" fontId="7" fillId="16" borderId="2" xfId="4" applyFont="1" applyFill="1" applyBorder="1" applyAlignment="1">
      <alignment horizontal="right"/>
    </xf>
    <xf numFmtId="165" fontId="9" fillId="16" borderId="2" xfId="4" applyFont="1" applyFill="1" applyBorder="1" applyAlignment="1">
      <alignment horizontal="right"/>
    </xf>
    <xf numFmtId="166" fontId="9" fillId="15" borderId="0" xfId="2" applyFont="1" applyFill="1" applyBorder="1">
      <alignment horizontal="right"/>
    </xf>
    <xf numFmtId="166" fontId="7" fillId="15" borderId="4" xfId="2" applyFont="1" applyFill="1" applyBorder="1">
      <alignment horizontal="right"/>
    </xf>
    <xf numFmtId="165" fontId="7" fillId="15" borderId="0" xfId="4" applyFont="1" applyFill="1" applyAlignment="1">
      <alignment horizontal="left" vertical="center"/>
    </xf>
    <xf numFmtId="165" fontId="7" fillId="15" borderId="0" xfId="4" applyFont="1" applyFill="1" applyAlignment="1">
      <alignment horizontal="left"/>
    </xf>
    <xf numFmtId="165" fontId="15" fillId="15" borderId="0" xfId="4" applyFont="1" applyFill="1" applyAlignment="1">
      <alignment horizontal="left"/>
    </xf>
    <xf numFmtId="165" fontId="15" fillId="15" borderId="0" xfId="4" applyFont="1" applyFill="1" applyAlignment="1">
      <alignment horizontal="left" wrapText="1"/>
    </xf>
    <xf numFmtId="166" fontId="19" fillId="15" borderId="0" xfId="2" applyFont="1" applyFill="1">
      <alignment horizontal="right"/>
    </xf>
    <xf numFmtId="165" fontId="7" fillId="15" borderId="0" xfId="4" applyFont="1" applyFill="1" applyAlignment="1">
      <alignment horizontal="left" vertical="center" wrapText="1"/>
    </xf>
    <xf numFmtId="166" fontId="9" fillId="15" borderId="4" xfId="3" applyFont="1" applyFill="1" applyBorder="1">
      <alignment horizontal="right"/>
    </xf>
    <xf numFmtId="165" fontId="22" fillId="15" borderId="0" xfId="4" applyFont="1" applyFill="1" applyAlignment="1">
      <alignment horizontal="left"/>
    </xf>
    <xf numFmtId="165" fontId="22" fillId="15" borderId="0" xfId="4" applyFont="1" applyFill="1" applyAlignment="1">
      <alignment vertical="center" wrapText="1"/>
    </xf>
    <xf numFmtId="165" fontId="7" fillId="15" borderId="0" xfId="4" applyFont="1" applyFill="1" applyAlignment="1">
      <alignment vertical="center" wrapText="1"/>
    </xf>
    <xf numFmtId="165" fontId="22" fillId="16" borderId="0" xfId="4" applyFont="1" applyFill="1"/>
    <xf numFmtId="165" fontId="64" fillId="16" borderId="0" xfId="4" applyFont="1" applyFill="1"/>
    <xf numFmtId="165" fontId="22" fillId="16" borderId="0" xfId="4" applyFont="1" applyFill="1" applyAlignment="1">
      <alignment horizontal="left" wrapText="1"/>
    </xf>
    <xf numFmtId="165" fontId="7" fillId="16" borderId="0" xfId="4" applyFont="1" applyFill="1" applyAlignment="1">
      <alignment horizontal="left" wrapText="1"/>
    </xf>
    <xf numFmtId="165" fontId="6" fillId="16" borderId="2" xfId="4" applyFont="1" applyFill="1" applyBorder="1"/>
    <xf numFmtId="165" fontId="9" fillId="16" borderId="2" xfId="4" applyFont="1" applyFill="1" applyBorder="1"/>
    <xf numFmtId="0" fontId="8" fillId="6" borderId="2" xfId="0" applyFont="1" applyFill="1" applyBorder="1" applyAlignment="1">
      <alignment vertical="top"/>
    </xf>
    <xf numFmtId="0" fontId="82" fillId="0" borderId="0" xfId="0" applyFont="1"/>
    <xf numFmtId="0" fontId="82" fillId="6" borderId="2" xfId="0" applyFont="1" applyFill="1" applyBorder="1" applyAlignment="1">
      <alignment vertical="top"/>
    </xf>
    <xf numFmtId="0" fontId="34" fillId="6" borderId="0" xfId="0" applyFont="1" applyFill="1"/>
    <xf numFmtId="0" fontId="82" fillId="6" borderId="0" xfId="0" applyFont="1" applyFill="1"/>
    <xf numFmtId="165" fontId="79" fillId="0" borderId="0" xfId="4" applyFont="1" applyAlignment="1">
      <alignment horizontal="left" vertical="top" wrapText="1"/>
    </xf>
    <xf numFmtId="165" fontId="79" fillId="6" borderId="0" xfId="4" applyFont="1" applyFill="1" applyAlignment="1">
      <alignment horizontal="left" vertical="top" wrapText="1"/>
    </xf>
    <xf numFmtId="0" fontId="81" fillId="0" borderId="0" xfId="0" applyFont="1"/>
    <xf numFmtId="0" fontId="79" fillId="0" borderId="0" xfId="0" applyFont="1" applyAlignment="1">
      <alignment horizontal="left"/>
    </xf>
    <xf numFmtId="0" fontId="79" fillId="6" borderId="0" xfId="0" applyFont="1" applyFill="1" applyAlignment="1">
      <alignment horizontal="left"/>
    </xf>
    <xf numFmtId="165" fontId="79" fillId="0" borderId="0" xfId="4" applyFont="1" applyAlignment="1">
      <alignment vertical="top" wrapText="1"/>
    </xf>
    <xf numFmtId="165" fontId="83" fillId="0" borderId="0" xfId="4" applyFont="1" applyAlignment="1">
      <alignment vertical="top"/>
    </xf>
    <xf numFmtId="165" fontId="79" fillId="0" borderId="0" xfId="4" applyFont="1"/>
    <xf numFmtId="165" fontId="79" fillId="0" borderId="2" xfId="4" applyFont="1" applyBorder="1" applyAlignment="1">
      <alignment vertical="top" wrapText="1"/>
    </xf>
    <xf numFmtId="0" fontId="22" fillId="5" borderId="0" xfId="4" applyNumberFormat="1" applyFont="1" applyFill="1" applyAlignment="1">
      <alignment horizontal="right" vertical="center"/>
    </xf>
    <xf numFmtId="165" fontId="22" fillId="6" borderId="2" xfId="4" applyFont="1" applyFill="1" applyBorder="1" applyAlignment="1">
      <alignment horizontal="right" vertical="top" wrapText="1"/>
    </xf>
    <xf numFmtId="165" fontId="22" fillId="0" borderId="0" xfId="4" applyFont="1" applyAlignment="1">
      <alignment vertical="top"/>
    </xf>
    <xf numFmtId="0" fontId="31" fillId="6" borderId="2" xfId="0" applyFont="1" applyFill="1" applyBorder="1" applyAlignment="1">
      <alignment vertical="top"/>
    </xf>
    <xf numFmtId="0" fontId="31" fillId="6" borderId="0" xfId="0" applyFont="1" applyFill="1"/>
    <xf numFmtId="0" fontId="31" fillId="0" borderId="0" xfId="0" applyFont="1"/>
    <xf numFmtId="0" fontId="8" fillId="0" borderId="0" xfId="0" applyFont="1" applyAlignment="1">
      <alignment horizontal="center"/>
    </xf>
    <xf numFmtId="0" fontId="2" fillId="0" borderId="0" xfId="0" applyFont="1" applyAlignment="1">
      <alignment horizontal="center" vertical="center" wrapText="1"/>
    </xf>
    <xf numFmtId="0" fontId="4" fillId="0" borderId="0" xfId="0" applyFont="1" applyAlignment="1">
      <alignment horizontal="center"/>
    </xf>
    <xf numFmtId="0" fontId="5" fillId="0" borderId="0" xfId="0" applyFont="1" applyAlignment="1">
      <alignment horizontal="center" wrapText="1"/>
    </xf>
    <xf numFmtId="0" fontId="5" fillId="0" borderId="0" xfId="0" applyFont="1" applyAlignment="1">
      <alignment horizontal="center"/>
    </xf>
    <xf numFmtId="0" fontId="6" fillId="5" borderId="21" xfId="0" applyFont="1" applyFill="1" applyBorder="1" applyAlignment="1">
      <alignment horizontal="center"/>
    </xf>
    <xf numFmtId="0" fontId="6" fillId="5" borderId="5" xfId="0" applyFont="1" applyFill="1" applyBorder="1" applyAlignment="1">
      <alignment horizontal="center"/>
    </xf>
    <xf numFmtId="0" fontId="6" fillId="5" borderId="27" xfId="0" applyFont="1" applyFill="1" applyBorder="1" applyAlignment="1">
      <alignment horizontal="center"/>
    </xf>
    <xf numFmtId="0" fontId="6" fillId="5" borderId="4" xfId="0" applyFont="1" applyFill="1" applyBorder="1" applyAlignment="1">
      <alignment horizontal="center"/>
    </xf>
    <xf numFmtId="0" fontId="6" fillId="3" borderId="0" xfId="0" applyFont="1" applyFill="1" applyAlignment="1">
      <alignment horizontal="center"/>
    </xf>
    <xf numFmtId="0" fontId="30" fillId="3" borderId="0" xfId="0" applyFont="1" applyFill="1" applyAlignment="1">
      <alignment horizontal="left" vertical="center"/>
    </xf>
    <xf numFmtId="0" fontId="6" fillId="3" borderId="0" xfId="0" applyFont="1" applyFill="1" applyAlignment="1">
      <alignment horizontal="left" vertical="center" wrapText="1"/>
    </xf>
    <xf numFmtId="0" fontId="6" fillId="3" borderId="0" xfId="0" applyFont="1" applyFill="1" applyAlignment="1">
      <alignment horizontal="left" wrapText="1"/>
    </xf>
    <xf numFmtId="165" fontId="9" fillId="0" borderId="0" xfId="4" applyFont="1" applyAlignment="1">
      <alignment horizontal="left" vertical="top" wrapText="1"/>
    </xf>
    <xf numFmtId="0" fontId="6" fillId="2" borderId="0" xfId="0" applyFont="1" applyFill="1" applyAlignment="1">
      <alignment horizontal="center"/>
    </xf>
    <xf numFmtId="0" fontId="7" fillId="0" borderId="0" xfId="0" applyFont="1" applyAlignment="1">
      <alignment horizontal="left" vertical="top" wrapText="1"/>
    </xf>
    <xf numFmtId="0" fontId="6" fillId="0" borderId="0" xfId="0" applyFont="1" applyAlignment="1">
      <alignment horizontal="left"/>
    </xf>
    <xf numFmtId="0" fontId="6" fillId="0" borderId="0" xfId="0" applyFont="1" applyAlignment="1">
      <alignment horizontal="left" wrapText="1"/>
    </xf>
    <xf numFmtId="0" fontId="7" fillId="0" borderId="0" xfId="0" applyFont="1" applyAlignment="1">
      <alignment horizontal="left" vertical="top"/>
    </xf>
    <xf numFmtId="0" fontId="3" fillId="2" borderId="0" xfId="0" applyFont="1" applyFill="1" applyAlignment="1">
      <alignment horizontal="center"/>
    </xf>
    <xf numFmtId="0" fontId="9" fillId="0" borderId="0" xfId="0" applyFont="1" applyAlignment="1">
      <alignment vertical="top"/>
    </xf>
    <xf numFmtId="0" fontId="9" fillId="0" borderId="0" xfId="0" applyFont="1" applyAlignment="1">
      <alignment horizontal="left" vertical="top" wrapText="1"/>
    </xf>
    <xf numFmtId="0" fontId="7" fillId="0" borderId="0" xfId="0" applyFont="1" applyAlignment="1">
      <alignment horizontal="left"/>
    </xf>
    <xf numFmtId="0" fontId="3" fillId="0" borderId="0" xfId="0" applyFont="1" applyAlignment="1">
      <alignment horizontal="left"/>
    </xf>
    <xf numFmtId="0" fontId="8" fillId="0" borderId="0" xfId="0" applyFont="1"/>
    <xf numFmtId="0" fontId="6" fillId="0" borderId="0" xfId="0" applyFont="1" applyAlignment="1">
      <alignment horizontal="left" vertical="top" wrapText="1"/>
    </xf>
    <xf numFmtId="0" fontId="9" fillId="6" borderId="0" xfId="0" applyFont="1" applyFill="1" applyAlignment="1">
      <alignment vertical="top"/>
    </xf>
    <xf numFmtId="0" fontId="7" fillId="5" borderId="0" xfId="0" applyFont="1" applyFill="1" applyAlignment="1">
      <alignment horizontal="left" vertical="top" wrapText="1"/>
    </xf>
    <xf numFmtId="0" fontId="7" fillId="6" borderId="0" xfId="0" applyFont="1" applyFill="1"/>
    <xf numFmtId="0" fontId="7" fillId="6" borderId="0" xfId="0" applyFont="1" applyFill="1" applyAlignment="1">
      <alignment horizontal="left" vertical="top" wrapText="1"/>
    </xf>
    <xf numFmtId="0" fontId="8" fillId="6" borderId="0" xfId="0" applyFont="1" applyFill="1"/>
    <xf numFmtId="0" fontId="9" fillId="6" borderId="0" xfId="0" applyFont="1" applyFill="1" applyAlignment="1">
      <alignment horizontal="left" vertical="top" wrapText="1"/>
    </xf>
    <xf numFmtId="0" fontId="9" fillId="6" borderId="0" xfId="0" applyFont="1" applyFill="1" applyAlignment="1">
      <alignment horizontal="left" vertical="top"/>
    </xf>
    <xf numFmtId="0" fontId="7" fillId="5" borderId="0" xfId="0" applyFont="1" applyFill="1" applyAlignment="1">
      <alignment horizontal="left"/>
    </xf>
    <xf numFmtId="0" fontId="9" fillId="6" borderId="0" xfId="0" applyFont="1" applyFill="1" applyAlignment="1">
      <alignment horizontal="left" vertical="top" wrapText="1" indent="2"/>
    </xf>
    <xf numFmtId="0" fontId="7" fillId="5" borderId="0" xfId="0" applyFont="1" applyFill="1"/>
    <xf numFmtId="0" fontId="9" fillId="6" borderId="0" xfId="0" applyFont="1" applyFill="1" applyAlignment="1">
      <alignment horizontal="left" indent="2"/>
    </xf>
    <xf numFmtId="0" fontId="30" fillId="0" borderId="0" xfId="0" applyFont="1" applyAlignment="1">
      <alignment horizontal="left" vertical="center"/>
    </xf>
    <xf numFmtId="166" fontId="9" fillId="0" borderId="0" xfId="2" applyFont="1" applyAlignment="1">
      <alignment horizontal="left" vertical="top" wrapText="1"/>
    </xf>
    <xf numFmtId="166" fontId="9" fillId="5" borderId="0" xfId="2" applyFont="1" applyFill="1" applyAlignment="1">
      <alignment horizontal="left" vertical="top" wrapText="1"/>
    </xf>
    <xf numFmtId="0" fontId="6" fillId="5" borderId="0" xfId="0" applyFont="1" applyFill="1" applyAlignment="1">
      <alignment horizontal="left" vertical="center" wrapText="1"/>
    </xf>
    <xf numFmtId="0" fontId="30" fillId="5" borderId="0" xfId="0" applyFont="1" applyFill="1" applyAlignment="1">
      <alignment horizontal="left"/>
    </xf>
    <xf numFmtId="0" fontId="6" fillId="5" borderId="0" xfId="0" applyFont="1" applyFill="1" applyAlignment="1">
      <alignment horizontal="left" vertical="center"/>
    </xf>
    <xf numFmtId="0" fontId="32" fillId="0" borderId="0" xfId="0" applyFont="1" applyAlignment="1">
      <alignment horizontal="left" wrapText="1"/>
    </xf>
    <xf numFmtId="0" fontId="9" fillId="0" borderId="0" xfId="0" applyFont="1" applyAlignment="1">
      <alignment horizontal="left" wrapText="1"/>
    </xf>
    <xf numFmtId="0" fontId="9" fillId="0" borderId="7" xfId="0" applyFont="1" applyBorder="1" applyAlignment="1">
      <alignment horizontal="left" vertical="center" wrapText="1"/>
    </xf>
    <xf numFmtId="0" fontId="9"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32" fillId="0" borderId="8" xfId="0" applyFont="1" applyBorder="1" applyAlignment="1">
      <alignment horizontal="left" wrapText="1"/>
    </xf>
    <xf numFmtId="0" fontId="26" fillId="0" borderId="0" xfId="0" applyFont="1" applyAlignment="1">
      <alignment horizontal="left" vertical="center"/>
    </xf>
    <xf numFmtId="0" fontId="6" fillId="0" borderId="0" xfId="0" applyFont="1" applyAlignment="1">
      <alignment horizontal="left" vertical="center" wrapText="1"/>
    </xf>
    <xf numFmtId="0" fontId="3" fillId="0" borderId="0" xfId="0" applyFont="1" applyAlignment="1">
      <alignment horizontal="left" vertical="center" wrapText="1"/>
    </xf>
    <xf numFmtId="0" fontId="6" fillId="7" borderId="0" xfId="0" applyFont="1" applyFill="1" applyAlignment="1">
      <alignment horizontal="center"/>
    </xf>
    <xf numFmtId="165" fontId="37" fillId="2" borderId="0" xfId="4" applyFont="1" applyFill="1" applyAlignment="1">
      <alignment horizontal="center"/>
    </xf>
    <xf numFmtId="0" fontId="9" fillId="0" borderId="0" xfId="0" applyFont="1" applyAlignment="1">
      <alignment vertical="top" wrapText="1"/>
    </xf>
    <xf numFmtId="0" fontId="3" fillId="0" borderId="0" xfId="0" applyFont="1" applyAlignment="1">
      <alignment vertical="top" wrapText="1"/>
    </xf>
    <xf numFmtId="165" fontId="6" fillId="0" borderId="0" xfId="4" applyFont="1" applyAlignment="1">
      <alignment horizontal="left" vertical="top" wrapText="1"/>
    </xf>
    <xf numFmtId="165" fontId="32" fillId="0" borderId="0" xfId="4" applyFont="1" applyAlignment="1">
      <alignment horizontal="left" vertical="top" wrapText="1"/>
    </xf>
    <xf numFmtId="0" fontId="0" fillId="0" borderId="0" xfId="0" applyAlignment="1">
      <alignment horizontal="left" vertical="top" wrapText="1"/>
    </xf>
    <xf numFmtId="0" fontId="22" fillId="0" borderId="0" xfId="0" applyFont="1" applyAlignment="1">
      <alignment horizontal="left" wrapText="1"/>
    </xf>
    <xf numFmtId="165" fontId="6" fillId="0" borderId="0" xfId="4" applyFont="1" applyAlignment="1">
      <alignment horizontal="left" wrapText="1"/>
    </xf>
    <xf numFmtId="165" fontId="9" fillId="5" borderId="0" xfId="4" applyFont="1" applyFill="1" applyAlignment="1">
      <alignment vertical="center" wrapText="1"/>
    </xf>
    <xf numFmtId="165" fontId="9" fillId="0" borderId="0" xfId="4" applyFont="1" applyAlignment="1">
      <alignment horizontal="left" wrapText="1"/>
    </xf>
    <xf numFmtId="0" fontId="9" fillId="6" borderId="0" xfId="0" applyFont="1" applyFill="1" applyAlignment="1">
      <alignment vertical="top" wrapText="1"/>
    </xf>
    <xf numFmtId="0" fontId="3" fillId="6" borderId="0" xfId="0" applyFont="1" applyFill="1" applyAlignment="1">
      <alignment vertical="top" wrapText="1"/>
    </xf>
    <xf numFmtId="165" fontId="15" fillId="6" borderId="0" xfId="4" applyFont="1" applyFill="1" applyAlignment="1">
      <alignment horizontal="left" wrapText="1"/>
    </xf>
    <xf numFmtId="0" fontId="7" fillId="6" borderId="0" xfId="0" applyFont="1" applyFill="1" applyAlignment="1">
      <alignment horizontal="left" wrapText="1"/>
    </xf>
    <xf numFmtId="165" fontId="9" fillId="6" borderId="0" xfId="4" applyFont="1" applyFill="1" applyAlignment="1">
      <alignment horizontal="left" vertical="top" wrapText="1"/>
    </xf>
    <xf numFmtId="165" fontId="35" fillId="0" borderId="0" xfId="4" applyFont="1" applyAlignment="1">
      <alignment horizontal="left" vertical="top" wrapText="1"/>
    </xf>
    <xf numFmtId="0" fontId="0" fillId="6" borderId="0" xfId="0" applyFill="1" applyAlignment="1">
      <alignment horizontal="left" vertical="top" wrapText="1"/>
    </xf>
    <xf numFmtId="165" fontId="7" fillId="0" borderId="0" xfId="4" applyFont="1" applyAlignment="1">
      <alignment vertical="top"/>
    </xf>
    <xf numFmtId="165" fontId="34" fillId="0" borderId="0" xfId="4" applyFont="1" applyAlignment="1">
      <alignment horizontal="left" vertical="top" wrapText="1"/>
    </xf>
    <xf numFmtId="165" fontId="32" fillId="0" borderId="0" xfId="4" applyFont="1" applyAlignment="1">
      <alignment horizontal="left" wrapText="1"/>
    </xf>
    <xf numFmtId="165" fontId="22" fillId="0" borderId="0" xfId="4" applyFont="1"/>
    <xf numFmtId="165" fontId="9" fillId="0" borderId="0" xfId="4" applyFont="1" applyAlignment="1">
      <alignment vertical="top" wrapText="1"/>
    </xf>
    <xf numFmtId="165" fontId="9" fillId="15" borderId="0" xfId="4" applyFont="1" applyFill="1" applyAlignment="1">
      <alignment vertical="top" wrapText="1"/>
    </xf>
    <xf numFmtId="0" fontId="34" fillId="0" borderId="0" xfId="0" applyFont="1" applyAlignment="1">
      <alignment horizontal="left" wrapText="1"/>
    </xf>
    <xf numFmtId="165" fontId="9" fillId="3" borderId="0" xfId="4" applyFont="1" applyFill="1" applyAlignment="1">
      <alignment horizontal="left" vertical="top" wrapText="1"/>
    </xf>
    <xf numFmtId="165" fontId="9" fillId="3" borderId="0" xfId="4" applyFont="1" applyFill="1" applyAlignment="1">
      <alignment vertical="top" wrapText="1"/>
    </xf>
    <xf numFmtId="0" fontId="9" fillId="3" borderId="0" xfId="0" applyFont="1" applyFill="1" applyAlignment="1">
      <alignment vertical="top" wrapText="1"/>
    </xf>
    <xf numFmtId="0" fontId="3" fillId="3" borderId="0" xfId="0" applyFont="1" applyFill="1" applyAlignment="1">
      <alignment vertical="top" wrapText="1"/>
    </xf>
    <xf numFmtId="165" fontId="9" fillId="0" borderId="0" xfId="4" applyFont="1"/>
    <xf numFmtId="165" fontId="34" fillId="6" borderId="0" xfId="4" applyFont="1" applyFill="1" applyAlignment="1">
      <alignment horizontal="left" vertical="top" wrapText="1"/>
    </xf>
    <xf numFmtId="165" fontId="9" fillId="6" borderId="0" xfId="4" applyFont="1" applyFill="1" applyAlignment="1">
      <alignment horizontal="left" wrapText="1"/>
    </xf>
    <xf numFmtId="0" fontId="6" fillId="6" borderId="0" xfId="0" applyFont="1" applyFill="1" applyAlignment="1">
      <alignment horizontal="left" wrapText="1"/>
    </xf>
    <xf numFmtId="0" fontId="15" fillId="6" borderId="0" xfId="0" applyFont="1" applyFill="1" applyAlignment="1">
      <alignment horizontal="left" vertical="top" wrapText="1"/>
    </xf>
    <xf numFmtId="165" fontId="6" fillId="6" borderId="0" xfId="4" applyFont="1" applyFill="1" applyAlignment="1">
      <alignment horizontal="left" vertical="top" wrapText="1"/>
    </xf>
    <xf numFmtId="165" fontId="9" fillId="6" borderId="0" xfId="4" applyFont="1" applyFill="1"/>
    <xf numFmtId="165" fontId="9" fillId="6" borderId="0" xfId="4" applyFont="1" applyFill="1" applyAlignment="1">
      <alignment vertical="top" wrapText="1"/>
    </xf>
    <xf numFmtId="165" fontId="6" fillId="6" borderId="0" xfId="4" applyFont="1" applyFill="1" applyAlignment="1">
      <alignment vertical="top" wrapText="1"/>
    </xf>
    <xf numFmtId="165" fontId="58" fillId="5" borderId="0" xfId="4" applyFont="1" applyFill="1" applyAlignment="1">
      <alignment horizontal="left" vertical="top" wrapText="1"/>
    </xf>
    <xf numFmtId="165" fontId="6" fillId="0" borderId="0" xfId="4" applyFont="1" applyAlignment="1">
      <alignment horizontal="left" vertical="center" wrapText="1"/>
    </xf>
    <xf numFmtId="165" fontId="9" fillId="5" borderId="0" xfId="4" applyFont="1" applyFill="1" applyAlignment="1">
      <alignment horizontal="left" vertical="top" wrapText="1"/>
    </xf>
    <xf numFmtId="165" fontId="9" fillId="0" borderId="4" xfId="4" applyFont="1" applyBorder="1" applyAlignment="1">
      <alignment horizontal="right" wrapText="1"/>
    </xf>
    <xf numFmtId="165" fontId="9" fillId="0" borderId="0" xfId="4" applyFont="1" applyAlignment="1">
      <alignment horizontal="right" wrapText="1"/>
    </xf>
    <xf numFmtId="166" fontId="9" fillId="0" borderId="5" xfId="2" applyFont="1" applyBorder="1">
      <alignment horizontal="right"/>
    </xf>
    <xf numFmtId="166" fontId="9" fillId="0" borderId="4" xfId="2" applyFont="1" applyBorder="1">
      <alignment horizontal="right"/>
    </xf>
    <xf numFmtId="165" fontId="7" fillId="0" borderId="4" xfId="4" applyFont="1" applyBorder="1" applyAlignment="1">
      <alignment horizontal="right" wrapText="1"/>
    </xf>
    <xf numFmtId="165" fontId="7" fillId="0" borderId="0" xfId="4" applyFont="1" applyAlignment="1">
      <alignment horizontal="right" wrapText="1"/>
    </xf>
    <xf numFmtId="166" fontId="7" fillId="0" borderId="5" xfId="2" applyFont="1" applyBorder="1">
      <alignment horizontal="right"/>
    </xf>
    <xf numFmtId="166" fontId="7" fillId="0" borderId="4" xfId="2" applyFont="1" applyBorder="1">
      <alignment horizontal="right"/>
    </xf>
    <xf numFmtId="165" fontId="9" fillId="0" borderId="16" xfId="4" applyFont="1" applyBorder="1" applyAlignment="1">
      <alignment horizontal="left" vertical="top" wrapText="1"/>
    </xf>
    <xf numFmtId="165" fontId="7" fillId="0" borderId="16" xfId="4" applyFont="1" applyBorder="1" applyAlignment="1">
      <alignment horizontal="left" vertical="top" wrapText="1"/>
    </xf>
    <xf numFmtId="165" fontId="7" fillId="0" borderId="0" xfId="4" applyFont="1" applyAlignment="1">
      <alignment horizontal="left"/>
    </xf>
    <xf numFmtId="165" fontId="7" fillId="0" borderId="2" xfId="4" applyFont="1" applyBorder="1" applyAlignment="1">
      <alignment horizontal="left"/>
    </xf>
    <xf numFmtId="165" fontId="7" fillId="0" borderId="13" xfId="4" applyFont="1" applyBorder="1" applyAlignment="1">
      <alignment horizontal="left"/>
    </xf>
    <xf numFmtId="165" fontId="7" fillId="0" borderId="14" xfId="4" applyFont="1" applyBorder="1" applyAlignment="1">
      <alignment horizontal="left"/>
    </xf>
    <xf numFmtId="165" fontId="7" fillId="0" borderId="13" xfId="4" applyFont="1" applyBorder="1" applyAlignment="1">
      <alignment horizontal="center" wrapText="1"/>
    </xf>
    <xf numFmtId="165" fontId="22" fillId="0" borderId="14" xfId="4" applyFont="1" applyBorder="1" applyAlignment="1">
      <alignment horizontal="left" wrapText="1"/>
    </xf>
    <xf numFmtId="165" fontId="9" fillId="0" borderId="14" xfId="4" applyFont="1" applyBorder="1" applyAlignment="1">
      <alignment horizontal="left" vertical="top" wrapText="1"/>
    </xf>
    <xf numFmtId="49" fontId="7" fillId="0" borderId="13" xfId="4" applyNumberFormat="1" applyFont="1" applyBorder="1" applyAlignment="1">
      <alignment horizontal="center" vertical="center" wrapText="1"/>
    </xf>
    <xf numFmtId="165" fontId="9" fillId="0" borderId="0" xfId="4" applyFont="1" applyAlignment="1">
      <alignment wrapText="1"/>
    </xf>
    <xf numFmtId="165" fontId="8" fillId="0" borderId="0" xfId="4" applyFont="1" applyAlignment="1">
      <alignment horizontal="left" vertical="top" wrapText="1"/>
    </xf>
    <xf numFmtId="165" fontId="8" fillId="0" borderId="0" xfId="4" applyFont="1" applyAlignment="1">
      <alignment horizontal="left" vertical="center" wrapText="1"/>
    </xf>
    <xf numFmtId="165" fontId="6" fillId="3" borderId="0" xfId="4" applyFont="1" applyFill="1" applyAlignment="1">
      <alignment horizontal="left" vertical="center" wrapText="1"/>
    </xf>
    <xf numFmtId="165" fontId="50" fillId="3" borderId="0" xfId="4" applyFont="1" applyFill="1" applyAlignment="1">
      <alignment horizontal="left" vertical="center" wrapText="1"/>
    </xf>
    <xf numFmtId="11" fontId="9" fillId="0" borderId="0" xfId="4" applyNumberFormat="1" applyFont="1" applyAlignment="1">
      <alignment horizontal="left" vertical="top" wrapText="1"/>
    </xf>
    <xf numFmtId="165" fontId="31" fillId="0" borderId="0" xfId="4" applyFont="1" applyAlignment="1">
      <alignment vertical="top"/>
    </xf>
    <xf numFmtId="165" fontId="7" fillId="0" borderId="0" xfId="4" applyFont="1" applyAlignment="1">
      <alignment horizontal="left" vertical="top" wrapText="1"/>
    </xf>
    <xf numFmtId="165" fontId="9" fillId="0" borderId="0" xfId="4" applyFont="1" applyAlignment="1">
      <alignment horizontal="left"/>
    </xf>
    <xf numFmtId="11" fontId="6" fillId="0" borderId="0" xfId="4" applyNumberFormat="1" applyFont="1" applyAlignment="1">
      <alignment horizontal="left" vertical="top" wrapText="1"/>
    </xf>
    <xf numFmtId="166" fontId="48" fillId="6" borderId="3" xfId="4" applyNumberFormat="1" applyFont="1" applyFill="1" applyBorder="1" applyAlignment="1">
      <alignment horizontal="right"/>
    </xf>
    <xf numFmtId="165" fontId="41" fillId="6" borderId="0" xfId="4" applyFont="1" applyFill="1" applyAlignment="1">
      <alignment horizontal="left" vertical="top" wrapText="1"/>
    </xf>
    <xf numFmtId="0" fontId="3" fillId="0" borderId="0" xfId="0" applyFont="1"/>
    <xf numFmtId="165" fontId="7" fillId="6" borderId="13" xfId="4" applyFont="1" applyFill="1" applyBorder="1" applyAlignment="1">
      <alignment horizontal="center"/>
    </xf>
    <xf numFmtId="165" fontId="7" fillId="6" borderId="0" xfId="4" applyFont="1" applyFill="1" applyAlignment="1">
      <alignment horizontal="center" vertical="center"/>
    </xf>
    <xf numFmtId="165" fontId="41" fillId="0" borderId="0" xfId="4" applyFont="1" applyAlignment="1">
      <alignment horizontal="left" vertical="top" wrapText="1"/>
    </xf>
    <xf numFmtId="165" fontId="7" fillId="6" borderId="13" xfId="4" applyFont="1" applyFill="1" applyBorder="1" applyAlignment="1">
      <alignment horizontal="left"/>
    </xf>
    <xf numFmtId="165" fontId="7" fillId="6" borderId="0" xfId="4" applyFont="1" applyFill="1" applyAlignment="1">
      <alignment horizontal="left"/>
    </xf>
    <xf numFmtId="165" fontId="7" fillId="6" borderId="13" xfId="4" applyFont="1" applyFill="1" applyBorder="1" applyAlignment="1">
      <alignment horizontal="left" indent="4"/>
    </xf>
    <xf numFmtId="165" fontId="7" fillId="6" borderId="0" xfId="4" applyFont="1" applyFill="1" applyAlignment="1">
      <alignment horizontal="left" indent="4"/>
    </xf>
    <xf numFmtId="165" fontId="7" fillId="6" borderId="13" xfId="4" applyFont="1" applyFill="1" applyBorder="1" applyAlignment="1">
      <alignment horizontal="left" indent="3"/>
    </xf>
    <xf numFmtId="165" fontId="7" fillId="6" borderId="0" xfId="4" applyFont="1" applyFill="1" applyAlignment="1">
      <alignment horizontal="left" indent="3"/>
    </xf>
    <xf numFmtId="165" fontId="7" fillId="6" borderId="13" xfId="4" applyFont="1" applyFill="1" applyBorder="1" applyAlignment="1">
      <alignment horizontal="center" vertical="center" wrapText="1"/>
    </xf>
    <xf numFmtId="165" fontId="7" fillId="6" borderId="0" xfId="4" applyFont="1" applyFill="1" applyAlignment="1">
      <alignment horizontal="center" vertical="center" wrapText="1"/>
    </xf>
    <xf numFmtId="165" fontId="7" fillId="0" borderId="13" xfId="4" applyFont="1" applyBorder="1" applyAlignment="1">
      <alignment horizontal="center"/>
    </xf>
    <xf numFmtId="165" fontId="7" fillId="0" borderId="0" xfId="4" applyFont="1" applyAlignment="1">
      <alignment horizontal="center"/>
    </xf>
    <xf numFmtId="165" fontId="36" fillId="0" borderId="0" xfId="4" applyFont="1" applyAlignment="1">
      <alignment horizontal="left" wrapText="1"/>
    </xf>
    <xf numFmtId="165" fontId="7" fillId="0" borderId="0" xfId="4" applyFont="1" applyAlignment="1">
      <alignment horizontal="left" vertical="center" wrapText="1"/>
    </xf>
    <xf numFmtId="165" fontId="7" fillId="15" borderId="0" xfId="4" applyFont="1" applyFill="1" applyAlignment="1">
      <alignment horizontal="left" vertical="center" wrapText="1"/>
    </xf>
    <xf numFmtId="165" fontId="7" fillId="0" borderId="0" xfId="4" applyFont="1" applyAlignment="1">
      <alignment horizontal="left" vertical="center"/>
    </xf>
    <xf numFmtId="165" fontId="9" fillId="0" borderId="0" xfId="4" applyFont="1" applyAlignment="1">
      <alignment horizontal="left" vertical="top"/>
    </xf>
    <xf numFmtId="165" fontId="36" fillId="0" borderId="0" xfId="4" applyFont="1" applyAlignment="1">
      <alignment horizontal="left" vertical="top" wrapText="1"/>
    </xf>
    <xf numFmtId="165" fontId="7" fillId="15" borderId="0" xfId="4" applyFont="1" applyFill="1" applyAlignment="1">
      <alignment horizontal="left" vertical="center"/>
    </xf>
    <xf numFmtId="165" fontId="7" fillId="15" borderId="0" xfId="4" applyFont="1" applyFill="1" applyAlignment="1">
      <alignment horizontal="left" wrapText="1"/>
    </xf>
    <xf numFmtId="165" fontId="7" fillId="0" borderId="0" xfId="4" applyFont="1" applyAlignment="1">
      <alignment horizontal="left" wrapText="1"/>
    </xf>
    <xf numFmtId="165" fontId="7" fillId="15" borderId="0" xfId="4" applyFont="1" applyFill="1" applyAlignment="1">
      <alignment horizontal="left"/>
    </xf>
    <xf numFmtId="165" fontId="7" fillId="5" borderId="0" xfId="4" applyFont="1" applyFill="1" applyAlignment="1">
      <alignment horizontal="left" vertical="center" wrapText="1"/>
    </xf>
    <xf numFmtId="165" fontId="7" fillId="6" borderId="0" xfId="4" applyFont="1" applyFill="1" applyAlignment="1">
      <alignment horizontal="left" vertical="center" wrapText="1"/>
    </xf>
    <xf numFmtId="165" fontId="7" fillId="6" borderId="0" xfId="4" applyFont="1" applyFill="1" applyAlignment="1">
      <alignment horizontal="left" wrapText="1"/>
    </xf>
    <xf numFmtId="165" fontId="22" fillId="6" borderId="0" xfId="4" applyFont="1" applyFill="1" applyAlignment="1">
      <alignment horizontal="left" vertical="center" wrapText="1"/>
    </xf>
    <xf numFmtId="165" fontId="22" fillId="6" borderId="0" xfId="4" applyFont="1" applyFill="1" applyAlignment="1">
      <alignment horizontal="left" wrapText="1"/>
    </xf>
    <xf numFmtId="165" fontId="22" fillId="15" borderId="0" xfId="4" applyFont="1" applyFill="1" applyAlignment="1">
      <alignment horizontal="left" vertical="center"/>
    </xf>
    <xf numFmtId="165" fontId="22" fillId="15" borderId="0" xfId="4" applyFont="1" applyFill="1" applyAlignment="1">
      <alignment horizontal="left"/>
    </xf>
    <xf numFmtId="165" fontId="22" fillId="6" borderId="0" xfId="4" applyFont="1" applyFill="1" applyAlignment="1">
      <alignment horizontal="left"/>
    </xf>
    <xf numFmtId="0" fontId="6" fillId="3" borderId="0" xfId="0" applyFont="1" applyFill="1" applyAlignment="1">
      <alignment horizontal="left" vertical="top" wrapText="1" indent="2"/>
    </xf>
    <xf numFmtId="0" fontId="22" fillId="0" borderId="0" xfId="0" applyFont="1" applyAlignment="1">
      <alignment horizontal="left" vertical="top"/>
    </xf>
    <xf numFmtId="0" fontId="6" fillId="0" borderId="0" xfId="0" applyFont="1" applyAlignment="1">
      <alignment horizontal="left" vertical="top" wrapText="1" indent="2"/>
    </xf>
    <xf numFmtId="0" fontId="22" fillId="3" borderId="0" xfId="0" applyFont="1" applyFill="1" applyAlignment="1">
      <alignment horizontal="left" vertical="top"/>
    </xf>
    <xf numFmtId="165" fontId="41" fillId="0" borderId="0" xfId="4" applyFont="1" applyAlignment="1">
      <alignment horizontal="left"/>
    </xf>
    <xf numFmtId="0" fontId="22" fillId="0" borderId="5" xfId="0" applyFont="1" applyBorder="1" applyAlignment="1">
      <alignment horizontal="center" vertical="top" wrapText="1"/>
    </xf>
    <xf numFmtId="165" fontId="40" fillId="10" borderId="15" xfId="4" applyFont="1" applyFill="1" applyBorder="1" applyAlignment="1">
      <alignment horizontal="left" vertical="center"/>
    </xf>
    <xf numFmtId="0" fontId="22" fillId="6" borderId="0" xfId="0" applyFont="1" applyFill="1" applyAlignment="1">
      <alignment horizontal="left" vertical="top"/>
    </xf>
    <xf numFmtId="0" fontId="6" fillId="6" borderId="0" xfId="0" applyFont="1" applyFill="1" applyAlignment="1">
      <alignment horizontal="left" vertical="top" wrapText="1" indent="2"/>
    </xf>
    <xf numFmtId="0" fontId="6" fillId="6" borderId="0" xfId="0" applyFont="1" applyFill="1" applyAlignment="1">
      <alignment horizontal="left" vertical="top" wrapText="1"/>
    </xf>
    <xf numFmtId="0" fontId="22" fillId="6" borderId="5" xfId="0" applyFont="1" applyFill="1" applyBorder="1" applyAlignment="1">
      <alignment horizontal="center" vertical="top" wrapText="1"/>
    </xf>
    <xf numFmtId="0" fontId="22" fillId="5" borderId="5" xfId="0" applyFont="1" applyFill="1" applyBorder="1" applyAlignment="1">
      <alignment horizontal="center" vertical="top" wrapText="1"/>
    </xf>
    <xf numFmtId="165" fontId="40" fillId="10" borderId="12" xfId="4" applyFont="1" applyFill="1" applyBorder="1" applyAlignment="1">
      <alignment horizontal="left" vertical="center"/>
    </xf>
    <xf numFmtId="165" fontId="9" fillId="2" borderId="0" xfId="4" applyFont="1" applyFill="1" applyAlignment="1">
      <alignment horizontal="center"/>
    </xf>
    <xf numFmtId="165" fontId="7" fillId="5" borderId="13" xfId="4" applyFont="1" applyFill="1" applyBorder="1" applyAlignment="1">
      <alignment horizontal="center"/>
    </xf>
    <xf numFmtId="165" fontId="9" fillId="5" borderId="13" xfId="4" applyFont="1" applyFill="1" applyBorder="1" applyAlignment="1">
      <alignment horizontal="center"/>
    </xf>
    <xf numFmtId="165" fontId="9" fillId="0" borderId="13" xfId="4" applyFont="1" applyBorder="1" applyAlignment="1">
      <alignment horizontal="center"/>
    </xf>
  </cellXfs>
  <cellStyles count="11">
    <cellStyle name="2008_Number" xfId="6" xr:uid="{56F3ED93-4BDE-47BA-853C-DCB419F043F1}"/>
    <cellStyle name="2009_Number" xfId="5" xr:uid="{C37097B2-0D98-4CA8-BBFE-6BDF2AD92031}"/>
    <cellStyle name="APB_Current" xfId="2" xr:uid="{7F240B96-C912-4852-B3DD-C26EB7731F15}"/>
    <cellStyle name="APB_Prior" xfId="3" xr:uid="{35541096-79E4-443B-9DCF-687E45000A45}"/>
    <cellStyle name="Currency 2" xfId="7" xr:uid="{C3A939D8-51C8-4898-9C01-421E47BA7C5F}"/>
    <cellStyle name="Current_Number" xfId="10" xr:uid="{8B09FD91-5F12-45DE-8FC9-93B5155C9C1D}"/>
    <cellStyle name="Hyperlink 2" xfId="1" xr:uid="{99F9219C-92D2-4811-B28F-A91D78454121}"/>
    <cellStyle name="Normal" xfId="0" builtinId="0"/>
    <cellStyle name="Normal 2" xfId="4" xr:uid="{F50CC6F1-595E-44D4-98F1-51E60BE63834}"/>
    <cellStyle name="Percent 2" xfId="8" xr:uid="{62E60D82-9F13-444D-9ACF-8FBF68F80071}"/>
    <cellStyle name="Previous_Number" xfId="9" xr:uid="{CBCD89E0-7C7D-4520-A398-D8F4B797C728}"/>
  </cellStyles>
  <dxfs count="32">
    <dxf>
      <font>
        <color rgb="FFFF0000"/>
      </font>
    </dxf>
    <dxf>
      <font>
        <color theme="9"/>
      </font>
    </dxf>
    <dxf>
      <font>
        <color theme="9"/>
      </font>
    </dxf>
    <dxf>
      <font>
        <color theme="9"/>
      </font>
    </dxf>
    <dxf>
      <font>
        <color theme="9"/>
      </font>
    </dxf>
    <dxf>
      <font>
        <color theme="9"/>
      </font>
    </dxf>
    <dxf>
      <font>
        <strike val="0"/>
        <outline val="0"/>
        <shadow val="0"/>
        <u val="none"/>
        <vertAlign val="baseline"/>
        <sz val="9"/>
        <color theme="1"/>
        <name val="Cambria"/>
        <scheme val="none"/>
      </font>
    </dxf>
    <dxf>
      <font>
        <strike val="0"/>
        <outline val="0"/>
        <shadow val="0"/>
        <u val="none"/>
        <vertAlign val="baseline"/>
        <sz val="9"/>
        <color theme="1"/>
        <name val="Cambria"/>
        <scheme val="none"/>
      </font>
    </dxf>
    <dxf>
      <font>
        <strike val="0"/>
        <outline val="0"/>
        <shadow val="0"/>
        <u val="none"/>
        <vertAlign val="baseline"/>
        <sz val="9"/>
        <color theme="1"/>
        <name val="Cambria"/>
        <scheme val="none"/>
      </font>
      <numFmt numFmtId="0" formatCode="General"/>
    </dxf>
    <dxf>
      <font>
        <strike val="0"/>
        <outline val="0"/>
        <shadow val="0"/>
        <u val="none"/>
        <vertAlign val="baseline"/>
        <sz val="9"/>
        <color theme="1"/>
        <name val="Cambria"/>
        <scheme val="none"/>
      </font>
    </dxf>
    <dxf>
      <font>
        <strike val="0"/>
        <outline val="0"/>
        <shadow val="0"/>
        <u val="none"/>
        <vertAlign val="baseline"/>
        <sz val="9"/>
        <color theme="1"/>
        <name val="Cambria"/>
        <scheme val="none"/>
      </font>
      <numFmt numFmtId="0" formatCode="General"/>
    </dxf>
    <dxf>
      <font>
        <strike val="0"/>
        <outline val="0"/>
        <shadow val="0"/>
        <u val="none"/>
        <vertAlign val="baseline"/>
        <sz val="9"/>
        <color theme="1"/>
        <name val="Cambria"/>
        <scheme val="none"/>
      </font>
    </dxf>
    <dxf>
      <font>
        <b val="0"/>
        <i val="0"/>
        <strike val="0"/>
        <condense val="0"/>
        <extend val="0"/>
        <outline val="0"/>
        <shadow val="0"/>
        <u val="none"/>
        <vertAlign val="baseline"/>
        <sz val="9"/>
        <color theme="1"/>
        <name val="Cambria"/>
        <scheme val="none"/>
      </font>
    </dxf>
    <dxf>
      <font>
        <strike val="0"/>
        <outline val="0"/>
        <shadow val="0"/>
        <u val="none"/>
        <vertAlign val="baseline"/>
        <sz val="9"/>
        <color theme="1"/>
        <name val="Cambria"/>
        <scheme val="none"/>
      </font>
      <fill>
        <patternFill patternType="solid">
          <fgColor indexed="64"/>
          <bgColor theme="7" tint="0.79998168889431442"/>
        </patternFill>
      </fill>
      <border diagonalUp="0" diagonalDown="0">
        <left/>
        <right/>
        <top style="thin">
          <color theme="0" tint="-0.24994659260841701"/>
        </top>
        <bottom style="thin">
          <color theme="0" tint="-0.24994659260841701"/>
        </bottom>
        <vertical/>
        <horizontal style="thin">
          <color theme="0" tint="-0.24994659260841701"/>
        </horizontal>
      </border>
    </dxf>
    <dxf>
      <font>
        <strike val="0"/>
        <outline val="0"/>
        <shadow val="0"/>
        <u val="none"/>
        <vertAlign val="baseline"/>
        <sz val="9"/>
        <color theme="1"/>
        <name val="Cambria"/>
        <scheme val="none"/>
      </font>
      <numFmt numFmtId="0" formatCode="General"/>
    </dxf>
    <dxf>
      <font>
        <b val="0"/>
        <i val="0"/>
        <strike val="0"/>
        <condense val="0"/>
        <extend val="0"/>
        <outline val="0"/>
        <shadow val="0"/>
        <u val="none"/>
        <vertAlign val="baseline"/>
        <sz val="9"/>
        <color theme="1"/>
        <name val="Cambria"/>
        <scheme val="none"/>
      </font>
      <numFmt numFmtId="0" formatCode="General"/>
      <protection locked="1" hidden="1"/>
    </dxf>
    <dxf>
      <font>
        <strike val="0"/>
        <outline val="0"/>
        <shadow val="0"/>
        <u val="none"/>
        <vertAlign val="baseline"/>
        <sz val="9"/>
        <color theme="1"/>
        <name val="Cambria"/>
        <scheme val="none"/>
      </font>
      <numFmt numFmtId="0" formatCode="General"/>
      <protection locked="1" hidden="1"/>
    </dxf>
    <dxf>
      <font>
        <strike val="0"/>
        <outline val="0"/>
        <shadow val="0"/>
        <u val="none"/>
        <vertAlign val="baseline"/>
        <sz val="9"/>
        <color theme="1"/>
        <name val="Cambria"/>
        <scheme val="none"/>
      </font>
    </dxf>
    <dxf>
      <font>
        <strike val="0"/>
        <outline val="0"/>
        <shadow val="0"/>
        <u val="none"/>
        <vertAlign val="baseline"/>
        <sz val="9"/>
        <color theme="1"/>
        <name val="Cambria"/>
        <scheme val="none"/>
      </font>
      <numFmt numFmtId="0" formatCode="General"/>
      <protection locked="1" hidden="1"/>
    </dxf>
    <dxf>
      <font>
        <strike val="0"/>
        <outline val="0"/>
        <shadow val="0"/>
        <u val="none"/>
        <vertAlign val="baseline"/>
        <sz val="9"/>
        <color theme="1"/>
        <name val="Cambria"/>
        <scheme val="none"/>
      </font>
    </dxf>
    <dxf>
      <font>
        <strike val="0"/>
        <outline val="0"/>
        <shadow val="0"/>
        <u val="none"/>
        <vertAlign val="baseline"/>
        <sz val="9"/>
        <color theme="1"/>
        <name val="Cambria"/>
        <scheme val="none"/>
      </font>
      <numFmt numFmtId="0" formatCode="General"/>
      <protection locked="1" hidden="1"/>
    </dxf>
    <dxf>
      <font>
        <strike val="0"/>
        <outline val="0"/>
        <shadow val="0"/>
        <u val="none"/>
        <vertAlign val="baseline"/>
        <sz val="9"/>
        <color theme="1"/>
        <name val="Cambria"/>
        <scheme val="none"/>
      </font>
    </dxf>
    <dxf>
      <font>
        <strike val="0"/>
        <outline val="0"/>
        <shadow val="0"/>
        <u val="none"/>
        <vertAlign val="baseline"/>
        <sz val="9"/>
        <color theme="1"/>
        <name val="Cambria"/>
        <scheme val="none"/>
      </font>
    </dxf>
    <dxf>
      <font>
        <strike val="0"/>
        <outline val="0"/>
        <shadow val="0"/>
        <u val="none"/>
        <vertAlign val="baseline"/>
        <sz val="9"/>
        <color theme="1"/>
        <name val="Cambria"/>
        <scheme val="none"/>
      </font>
    </dxf>
    <dxf>
      <font>
        <strike val="0"/>
        <outline val="0"/>
        <shadow val="0"/>
        <u val="none"/>
        <vertAlign val="baseline"/>
        <sz val="9"/>
        <color theme="1"/>
        <name val="Cambria"/>
        <scheme val="none"/>
      </font>
    </dxf>
    <dxf>
      <fill>
        <patternFill patternType="solid">
          <fgColor theme="6" tint="0.79998168889431442"/>
          <bgColor theme="6" tint="0.79998168889431442"/>
        </patternFill>
      </fill>
    </dxf>
    <dxf>
      <fill>
        <patternFill patternType="solid">
          <fgColor theme="6" tint="0.79998168889431442"/>
          <bgColor theme="6" tint="0.7999816888943144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auto="1"/>
      </font>
      <border>
        <top style="thin">
          <color theme="6"/>
        </top>
        <bottom style="thin">
          <color theme="6"/>
        </bottom>
      </border>
    </dxf>
  </dxfs>
  <tableStyles count="1" defaultTableStyle="TableStyleMedium2" defaultPivotStyle="PivotStyleLight16">
    <tableStyle name="TableStyleLight4 2" pivot="0" count="7" xr9:uid="{E3AFADE9-5373-49D1-9791-4994B563DB7D}">
      <tableStyleElement type="wholeTable" dxfId="31"/>
      <tableStyleElement type="headerRow" dxfId="30"/>
      <tableStyleElement type="totalRow" dxfId="29"/>
      <tableStyleElement type="firstColumn" dxfId="28"/>
      <tableStyleElement type="lastColumn" dxfId="27"/>
      <tableStyleElement type="firstRowStripe" dxfId="26"/>
      <tableStyleElement type="firstColumnStripe" dxfId="25"/>
    </tableStyle>
  </tableStyles>
  <colors>
    <mruColors>
      <color rgb="FFC0C0C0"/>
      <color rgb="FF03EDED"/>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55"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56" Type="http://schemas.openxmlformats.org/officeDocument/2006/relationships/customXml" Target="../customXml/item5.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s>
</file>

<file path=xl/ctrlProps/ctrlProp1.xml><?xml version="1.0" encoding="utf-8"?>
<formControlPr xmlns="http://schemas.microsoft.com/office/spreadsheetml/2009/9/main" objectType="Label" lockText="1"/>
</file>

<file path=xl/ctrlProps/ctrlProp2.xml><?xml version="1.0" encoding="utf-8"?>
<formControlPr xmlns="http://schemas.microsoft.com/office/spreadsheetml/2009/9/main" objectType="Label" lockText="1"/>
</file>

<file path=xl/ctrlProps/ctrlProp3.xml><?xml version="1.0" encoding="utf-8"?>
<formControlPr xmlns="http://schemas.microsoft.com/office/spreadsheetml/2009/9/main" objectType="Label" lockText="1"/>
</file>

<file path=xl/ctrlProps/ctrlProp4.xml><?xml version="1.0" encoding="utf-8"?>
<formControlPr xmlns="http://schemas.microsoft.com/office/spreadsheetml/2009/9/main" objectType="Label" lockText="1"/>
</file>

<file path=xl/ctrlProps/ctrlProp5.xml><?xml version="1.0" encoding="utf-8"?>
<formControlPr xmlns="http://schemas.microsoft.com/office/spreadsheetml/2009/9/main" objectType="Label" lockText="1"/>
</file>

<file path=xl/ctrlProps/ctrlProp6.xml><?xml version="1.0" encoding="utf-8"?>
<formControlPr xmlns="http://schemas.microsoft.com/office/spreadsheetml/2009/9/main" objectType="Label" lockText="1"/>
</file>

<file path=xl/ctrlProps/ctrlProp7.xml><?xml version="1.0" encoding="utf-8"?>
<formControlPr xmlns="http://schemas.microsoft.com/office/spreadsheetml/2009/9/main" objectType="Label" lockText="1"/>
</file>

<file path=xl/ctrlProps/ctrlProp8.xml><?xml version="1.0" encoding="utf-8"?>
<formControlPr xmlns="http://schemas.microsoft.com/office/spreadsheetml/2009/9/main" objectType="Label" lockText="1"/>
</file>

<file path=xl/ctrlProps/ctrlProp9.xml><?xml version="1.0" encoding="utf-8"?>
<formControlPr xmlns="http://schemas.microsoft.com/office/spreadsheetml/2009/9/main" objectType="Label" lockText="1"/>
</file>

<file path=xl/drawings/_rels/drawing1.xml.rels><?xml version="1.0" encoding="UTF-8" standalone="yes"?>
<Relationships xmlns="http://schemas.openxmlformats.org/package/2006/relationships"><Relationship Id="rId2" Type="http://schemas.openxmlformats.org/officeDocument/2006/relationships/hyperlink" Target="https://www.finance.gov.au/about-us/copyright"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41413</xdr:rowOff>
    </xdr:from>
    <xdr:to>
      <xdr:col>11</xdr:col>
      <xdr:colOff>0</xdr:colOff>
      <xdr:row>61</xdr:row>
      <xdr:rowOff>55020</xdr:rowOff>
    </xdr:to>
    <xdr:pic>
      <xdr:nvPicPr>
        <xdr:cNvPr id="2" name="Picture 1" descr="Department of Finance 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1413"/>
          <a:ext cx="6460435" cy="9107911"/>
        </a:xfrm>
        <a:prstGeom prst="rect">
          <a:avLst/>
        </a:prstGeom>
        <a:noFill/>
        <a:ln>
          <a:noFill/>
        </a:ln>
      </xdr:spPr>
    </xdr:pic>
    <xdr:clientData/>
  </xdr:twoCellAnchor>
  <xdr:twoCellAnchor>
    <xdr:from>
      <xdr:col>0</xdr:col>
      <xdr:colOff>281940</xdr:colOff>
      <xdr:row>38</xdr:row>
      <xdr:rowOff>19049</xdr:rowOff>
    </xdr:from>
    <xdr:to>
      <xdr:col>10</xdr:col>
      <xdr:colOff>352425</xdr:colOff>
      <xdr:row>44</xdr:row>
      <xdr:rowOff>136616</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281940" y="5810249"/>
          <a:ext cx="6059805" cy="1031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AU" sz="2400">
              <a:solidFill>
                <a:sysClr val="windowText" lastClr="000000"/>
              </a:solidFill>
              <a:latin typeface="Arial" panose="020B0604020202020204" pitchFamily="34" charset="0"/>
              <a:cs typeface="Arial" panose="020B0604020202020204" pitchFamily="34" charset="0"/>
            </a:rPr>
            <a:t>Forms of </a:t>
          </a:r>
          <a:r>
            <a:rPr lang="en-AU" sz="2400" b="0">
              <a:solidFill>
                <a:sysClr val="windowText" lastClr="000000"/>
              </a:solidFill>
              <a:latin typeface="Arial" panose="020B0604020202020204" pitchFamily="34" charset="0"/>
              <a:cs typeface="Arial" panose="020B0604020202020204" pitchFamily="34" charset="0"/>
            </a:rPr>
            <a:t>Financial</a:t>
          </a:r>
          <a:r>
            <a:rPr lang="en-AU" sz="2400" baseline="0">
              <a:solidFill>
                <a:sysClr val="windowText" lastClr="000000"/>
              </a:solidFill>
              <a:latin typeface="Arial" panose="020B0604020202020204" pitchFamily="34" charset="0"/>
              <a:cs typeface="Arial" panose="020B0604020202020204" pitchFamily="34" charset="0"/>
            </a:rPr>
            <a:t> Statements </a:t>
          </a:r>
        </a:p>
        <a:p>
          <a:pPr algn="r"/>
          <a:r>
            <a:rPr lang="en-AU" sz="2400" baseline="0">
              <a:solidFill>
                <a:sysClr val="windowText" lastClr="000000"/>
              </a:solidFill>
              <a:latin typeface="Arial" panose="020B0604020202020204" pitchFamily="34" charset="0"/>
              <a:cs typeface="Arial" panose="020B0604020202020204" pitchFamily="34" charset="0"/>
            </a:rPr>
            <a:t>20X1-20X2</a:t>
          </a:r>
        </a:p>
        <a:p>
          <a:pPr algn="r"/>
          <a:endParaRPr lang="en-AU" sz="2400" baseline="0">
            <a:solidFill>
              <a:sysClr val="windowText" lastClr="000000"/>
            </a:solidFill>
            <a:latin typeface="Arial" panose="020B0604020202020204" pitchFamily="34" charset="0"/>
            <a:cs typeface="Arial" panose="020B0604020202020204" pitchFamily="34" charset="0"/>
          </a:endParaRPr>
        </a:p>
        <a:p>
          <a:pPr algn="r"/>
          <a:endParaRPr lang="en-AU" sz="1200">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1</xdr:col>
      <xdr:colOff>48984</xdr:colOff>
      <xdr:row>44</xdr:row>
      <xdr:rowOff>59326</xdr:rowOff>
    </xdr:from>
    <xdr:to>
      <xdr:col>10</xdr:col>
      <xdr:colOff>311603</xdr:colOff>
      <xdr:row>48</xdr:row>
      <xdr:rowOff>57150</xdr:rowOff>
    </xdr:to>
    <xdr:sp macro="" textlink="">
      <xdr:nvSpPr>
        <xdr:cNvPr id="4" name="TBTier">
          <a:extLst>
            <a:ext uri="{FF2B5EF4-FFF2-40B4-BE49-F238E27FC236}">
              <a16:creationId xmlns:a16="http://schemas.microsoft.com/office/drawing/2014/main" id="{00000000-0008-0000-0000-000004000000}"/>
            </a:ext>
          </a:extLst>
        </xdr:cNvPr>
        <xdr:cNvSpPr txBox="1"/>
      </xdr:nvSpPr>
      <xdr:spPr>
        <a:xfrm>
          <a:off x="630009" y="6764926"/>
          <a:ext cx="5529944" cy="607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AU" sz="1200">
              <a:solidFill>
                <a:sysClr val="windowText" lastClr="000000"/>
              </a:solidFill>
              <a:latin typeface="Arial" panose="020B0604020202020204" pitchFamily="34" charset="0"/>
              <a:cs typeface="Arial" panose="020B0604020202020204" pitchFamily="34" charset="0"/>
            </a:rPr>
            <a:t>Tier 2 Reporting Entities</a:t>
          </a:r>
        </a:p>
        <a:p>
          <a:pPr algn="r"/>
          <a:endParaRPr lang="en-AU" sz="500">
            <a:solidFill>
              <a:sysClr val="windowText" lastClr="000000"/>
            </a:solidFill>
            <a:latin typeface="Arial" panose="020B0604020202020204" pitchFamily="34" charset="0"/>
            <a:cs typeface="Arial" panose="020B0604020202020204" pitchFamily="34" charset="0"/>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0" lang="en-AU"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Updated February 2026</a:t>
          </a:r>
        </a:p>
      </xdr:txBody>
    </xdr:sp>
    <xdr:clientData/>
  </xdr:twoCellAnchor>
  <xdr:twoCellAnchor>
    <xdr:from>
      <xdr:col>0</xdr:col>
      <xdr:colOff>380999</xdr:colOff>
      <xdr:row>54</xdr:row>
      <xdr:rowOff>142875</xdr:rowOff>
    </xdr:from>
    <xdr:to>
      <xdr:col>10</xdr:col>
      <xdr:colOff>377824</xdr:colOff>
      <xdr:row>59</xdr:row>
      <xdr:rowOff>33617</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80999" y="8372475"/>
          <a:ext cx="5845175" cy="6527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AU">
              <a:latin typeface="Arial" panose="020B0604020202020204" pitchFamily="34" charset="0"/>
              <a:cs typeface="Arial" panose="020B0604020202020204" pitchFamily="34" charset="0"/>
            </a:rPr>
            <a:t>© Commonwealth of Australia 2025. </a:t>
          </a:r>
        </a:p>
        <a:p>
          <a:pPr marL="0" marR="0" lvl="0" indent="0" defTabSz="914400" eaLnBrk="1" fontAlgn="auto" latinLnBrk="0" hangingPunct="1">
            <a:lnSpc>
              <a:spcPct val="100000"/>
            </a:lnSpc>
            <a:spcBef>
              <a:spcPts val="0"/>
            </a:spcBef>
            <a:spcAft>
              <a:spcPts val="0"/>
            </a:spcAft>
            <a:buClrTx/>
            <a:buSzTx/>
            <a:buFontTx/>
            <a:buNone/>
            <a:tabLst/>
            <a:defRPr/>
          </a:pPr>
          <a:r>
            <a:rPr lang="en-AU">
              <a:latin typeface="Arial" panose="020B0604020202020204" pitchFamily="34" charset="0"/>
              <a:cs typeface="Arial" panose="020B0604020202020204" pitchFamily="34" charset="0"/>
            </a:rPr>
            <a:t>More information is available on the Department of Finance website: </a:t>
          </a:r>
        </a:p>
        <a:p>
          <a:pPr marL="0" marR="0" lvl="0" indent="0" defTabSz="914400" eaLnBrk="1" fontAlgn="auto" latinLnBrk="0" hangingPunct="1">
            <a:lnSpc>
              <a:spcPct val="100000"/>
            </a:lnSpc>
            <a:spcBef>
              <a:spcPts val="0"/>
            </a:spcBef>
            <a:spcAft>
              <a:spcPts val="0"/>
            </a:spcAft>
            <a:buClrTx/>
            <a:buSzTx/>
            <a:buFontTx/>
            <a:buNone/>
            <a:tabLst/>
            <a:defRPr/>
          </a:pPr>
          <a:r>
            <a:rPr lang="en-AU" sz="1100" u="sng" baseline="0">
              <a:solidFill>
                <a:srgbClr val="0070C0"/>
              </a:solidFill>
              <a:effectLst/>
              <a:uFill>
                <a:solidFill>
                  <a:srgbClr val="0070C0"/>
                </a:solidFill>
              </a:uFill>
              <a:latin typeface="Arial" panose="020B0604020202020204" pitchFamily="34" charset="0"/>
              <a:ea typeface="+mn-ea"/>
              <a:cs typeface="Arial" panose="020B0604020202020204" pitchFamily="34" charset="0"/>
            </a:rPr>
            <a:t>https://www.finance.gov.au/about-us/copyright </a:t>
          </a:r>
        </a:p>
        <a:p>
          <a:endParaRPr lang="en-AU" sz="110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12700</xdr:colOff>
      <xdr:row>65</xdr:row>
      <xdr:rowOff>167641</xdr:rowOff>
    </xdr:from>
    <xdr:to>
      <xdr:col>10</xdr:col>
      <xdr:colOff>0</xdr:colOff>
      <xdr:row>69</xdr:row>
      <xdr:rowOff>137161</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317625" y="11588116"/>
          <a:ext cx="5730875" cy="683895"/>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Budget Variances Commentary</a:t>
          </a:r>
        </a:p>
        <a:p>
          <a:endParaRPr lang="en-AU" sz="900">
            <a:effectLst/>
            <a:latin typeface="Cambria" panose="02040503050406030204" pitchFamily="18" charset="0"/>
          </a:endParaRPr>
        </a:p>
        <a:p>
          <a:r>
            <a:rPr lang="en-AU" sz="900" b="1" i="0">
              <a:solidFill>
                <a:schemeClr val="dk1"/>
              </a:solidFill>
              <a:effectLst/>
              <a:latin typeface="Cambria" panose="02040503050406030204" pitchFamily="18" charset="0"/>
              <a:ea typeface="+mn-ea"/>
              <a:cs typeface="+mn-cs"/>
            </a:rPr>
            <a:t>Schedule of Comprehensive Income for not-for-profit Reporting Entities</a:t>
          </a:r>
        </a:p>
        <a:p>
          <a:r>
            <a:rPr lang="en-AU" sz="900" i="0">
              <a:solidFill>
                <a:schemeClr val="dk1"/>
              </a:solidFill>
              <a:effectLst/>
              <a:latin typeface="Cambria" panose="02040503050406030204" pitchFamily="18" charset="0"/>
              <a:ea typeface="+mn-ea"/>
              <a:cs typeface="+mn-cs"/>
            </a:rPr>
            <a:t>[Disclose relevant budget variance explanation]</a:t>
          </a:r>
          <a:endParaRPr lang="en-AU" sz="900">
            <a:effectLst/>
            <a:latin typeface="Cambria" panose="02040503050406030204" pitchFamily="18"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12700</xdr:colOff>
      <xdr:row>57</xdr:row>
      <xdr:rowOff>0</xdr:rowOff>
    </xdr:from>
    <xdr:to>
      <xdr:col>10</xdr:col>
      <xdr:colOff>0</xdr:colOff>
      <xdr:row>60</xdr:row>
      <xdr:rowOff>171450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231900" y="9648825"/>
          <a:ext cx="5492750" cy="704850"/>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Budget Variances Commentary</a:t>
          </a:r>
        </a:p>
        <a:p>
          <a:endParaRPr lang="en-AU" sz="900">
            <a:effectLst/>
            <a:latin typeface="Cambria" panose="02040503050406030204" pitchFamily="18" charset="0"/>
          </a:endParaRPr>
        </a:p>
        <a:p>
          <a:r>
            <a:rPr lang="en-AU" sz="900" b="1" i="0">
              <a:solidFill>
                <a:schemeClr val="dk1"/>
              </a:solidFill>
              <a:effectLst/>
              <a:latin typeface="Cambria" panose="02040503050406030204" pitchFamily="18" charset="0"/>
              <a:ea typeface="+mn-ea"/>
              <a:cs typeface="+mn-cs"/>
            </a:rPr>
            <a:t>Schedule of Assets and Liabilities</a:t>
          </a:r>
          <a:r>
            <a:rPr lang="en-AU" sz="900" b="1" i="0" baseline="0">
              <a:solidFill>
                <a:schemeClr val="dk1"/>
              </a:solidFill>
              <a:effectLst/>
              <a:latin typeface="Cambria" panose="02040503050406030204" pitchFamily="18" charset="0"/>
              <a:ea typeface="+mn-ea"/>
              <a:cs typeface="+mn-cs"/>
            </a:rPr>
            <a:t> for not-for-profit Reporting Entities</a:t>
          </a:r>
          <a:endParaRPr lang="en-AU" sz="900" b="1" i="0">
            <a:solidFill>
              <a:schemeClr val="dk1"/>
            </a:solidFill>
            <a:effectLst/>
            <a:latin typeface="Cambria" panose="02040503050406030204" pitchFamily="18" charset="0"/>
            <a:ea typeface="+mn-ea"/>
            <a:cs typeface="+mn-cs"/>
          </a:endParaRPr>
        </a:p>
        <a:p>
          <a:r>
            <a:rPr lang="en-AU" sz="900" i="0">
              <a:solidFill>
                <a:schemeClr val="dk1"/>
              </a:solidFill>
              <a:effectLst/>
              <a:latin typeface="Cambria" panose="02040503050406030204" pitchFamily="18" charset="0"/>
              <a:ea typeface="+mn-ea"/>
              <a:cs typeface="+mn-cs"/>
            </a:rPr>
            <a:t>[Disclose relevant budget variance explanation]</a:t>
          </a:r>
          <a:endParaRPr lang="en-AU" sz="900">
            <a:effectLst/>
            <a:latin typeface="Cambria" panose="02040503050406030204" pitchFamily="18" charset="0"/>
          </a:endParaRPr>
        </a:p>
      </xdr:txBody>
    </xdr:sp>
    <xdr:clientData/>
  </xdr:twoCellAnchor>
  <xdr:twoCellAnchor>
    <xdr:from>
      <xdr:col>10</xdr:col>
      <xdr:colOff>259080</xdr:colOff>
      <xdr:row>14</xdr:row>
      <xdr:rowOff>15240</xdr:rowOff>
    </xdr:from>
    <xdr:to>
      <xdr:col>13</xdr:col>
      <xdr:colOff>68465</xdr:colOff>
      <xdr:row>20</xdr:row>
      <xdr:rowOff>74006</xdr:rowOff>
    </xdr:to>
    <xdr:sp macro="" textlink="">
      <xdr:nvSpPr>
        <xdr:cNvPr id="3" name="Rounded Rectangular Callout 1">
          <a:extLst>
            <a:ext uri="{FF2B5EF4-FFF2-40B4-BE49-F238E27FC236}">
              <a16:creationId xmlns:a16="http://schemas.microsoft.com/office/drawing/2014/main" id="{00000000-0008-0000-0B00-000003000000}"/>
            </a:ext>
          </a:extLst>
        </xdr:cNvPr>
        <xdr:cNvSpPr/>
      </xdr:nvSpPr>
      <xdr:spPr>
        <a:xfrm rot="10800000" flipH="1" flipV="1">
          <a:off x="6983730" y="2434590"/>
          <a:ext cx="1666760" cy="916016"/>
        </a:xfrm>
        <a:prstGeom prst="wedgeRectCallout">
          <a:avLst>
            <a:gd name="adj1" fmla="val -60735"/>
            <a:gd name="adj2" fmla="val -33686"/>
          </a:avLst>
        </a:prstGeom>
        <a:solidFill>
          <a:srgbClr val="A3DBE8"/>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Entities that have PPE under operating leases will need to manually add the balances disclosed in second table in</a:t>
          </a:r>
          <a:r>
            <a:rPr lang="en-AU" sz="900" b="1" baseline="0">
              <a:solidFill>
                <a:sysClr val="windowText" lastClr="000000"/>
              </a:solidFill>
            </a:rPr>
            <a:t> Note FPOPPE3.2</a:t>
          </a:r>
          <a:endParaRPr lang="en-AU" sz="900" b="1">
            <a:solidFill>
              <a:sysClr val="windowText" lastClr="00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12700</xdr:colOff>
      <xdr:row>44</xdr:row>
      <xdr:rowOff>15239</xdr:rowOff>
    </xdr:from>
    <xdr:to>
      <xdr:col>8</xdr:col>
      <xdr:colOff>0</xdr:colOff>
      <xdr:row>49</xdr:row>
      <xdr:rowOff>323849</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031875" y="7073264"/>
          <a:ext cx="5035550" cy="1213485"/>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i="1" u="sng">
              <a:solidFill>
                <a:schemeClr val="dk1"/>
              </a:solidFill>
              <a:effectLst/>
              <a:latin typeface="Cambria" panose="02040503050406030204" pitchFamily="18" charset="0"/>
              <a:ea typeface="+mn-ea"/>
              <a:cs typeface="+mn-cs"/>
            </a:rPr>
            <a:t>Administered Cash Transfers to and from the Official Public Account</a:t>
          </a:r>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Revenue collected by the entity for use by the Government rather than the entity is administered revenue. Collections are transferred to the Official Public Account (OPA) maintained by the Department of Finance. Conversely, cash is drawn from the OPA to make payments under Parliamentary appropriation on behalf of Government. These transfers to and from the OPA are adjustments to the administered cash held by the entity on behalf of the Government and reported as such in the schedule of administered cash flows and in the administered reconciliation schedule.</a:t>
          </a: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22860</xdr:colOff>
      <xdr:row>1</xdr:row>
      <xdr:rowOff>0</xdr:rowOff>
    </xdr:from>
    <xdr:to>
      <xdr:col>4</xdr:col>
      <xdr:colOff>1630680</xdr:colOff>
      <xdr:row>2</xdr:row>
      <xdr:rowOff>121920</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061085" y="180975"/>
          <a:ext cx="3674745" cy="30289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Overview</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16</xdr:row>
      <xdr:rowOff>69796</xdr:rowOff>
    </xdr:from>
    <xdr:to>
      <xdr:col>7</xdr:col>
      <xdr:colOff>7620</xdr:colOff>
      <xdr:row>19</xdr:row>
      <xdr:rowOff>15240</xdr:rowOff>
    </xdr:to>
    <xdr:sp macro="" textlink="">
      <xdr:nvSpPr>
        <xdr:cNvPr id="2" name="TextBox 1">
          <a:extLst>
            <a:ext uri="{FF2B5EF4-FFF2-40B4-BE49-F238E27FC236}">
              <a16:creationId xmlns:a16="http://schemas.microsoft.com/office/drawing/2014/main" id="{00000000-0008-0000-0F00-000002000000}"/>
            </a:ext>
          </a:extLst>
        </xdr:cNvPr>
        <xdr:cNvSpPr txBox="1">
          <a:spLocks/>
        </xdr:cNvSpPr>
      </xdr:nvSpPr>
      <xdr:spPr>
        <a:xfrm>
          <a:off x="1171575" y="2517721"/>
          <a:ext cx="6027420" cy="402644"/>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cs typeface="Times New Roman" panose="02020603050405020304" pitchFamily="18" charset="0"/>
            </a:rPr>
            <a:t>Accounting Policy</a:t>
          </a:r>
        </a:p>
        <a:p>
          <a:r>
            <a:rPr lang="en-AU" sz="900">
              <a:latin typeface="Cambria" panose="02040503050406030204" pitchFamily="18" charset="0"/>
              <a:cs typeface="Times New Roman" panose="02020603050405020304" pitchFamily="18" charset="0"/>
            </a:rPr>
            <a:t>Accounting policies for employee related expenses is contained</a:t>
          </a:r>
          <a:r>
            <a:rPr lang="en-AU" sz="900" baseline="0">
              <a:latin typeface="Cambria" panose="02040503050406030204" pitchFamily="18" charset="0"/>
              <a:cs typeface="Times New Roman" panose="02020603050405020304" pitchFamily="18" charset="0"/>
            </a:rPr>
            <a:t> in the People and relationships section.</a:t>
          </a:r>
          <a:endParaRPr lang="en-AU" sz="900">
            <a:latin typeface="Cambria" panose="02040503050406030204" pitchFamily="18" charset="0"/>
            <a:cs typeface="Times New Roman" panose="02020603050405020304" pitchFamily="18" charset="0"/>
          </a:endParaRPr>
        </a:p>
      </xdr:txBody>
    </xdr:sp>
    <xdr:clientData/>
  </xdr:twoCellAnchor>
  <xdr:twoCellAnchor>
    <xdr:from>
      <xdr:col>4</xdr:col>
      <xdr:colOff>0</xdr:colOff>
      <xdr:row>67</xdr:row>
      <xdr:rowOff>30479</xdr:rowOff>
    </xdr:from>
    <xdr:to>
      <xdr:col>7</xdr:col>
      <xdr:colOff>7620</xdr:colOff>
      <xdr:row>68</xdr:row>
      <xdr:rowOff>243840</xdr:rowOff>
    </xdr:to>
    <xdr:sp macro="" textlink="">
      <xdr:nvSpPr>
        <xdr:cNvPr id="3" name="TextBox 2">
          <a:extLst>
            <a:ext uri="{FF2B5EF4-FFF2-40B4-BE49-F238E27FC236}">
              <a16:creationId xmlns:a16="http://schemas.microsoft.com/office/drawing/2014/main" id="{00000000-0008-0000-0F00-000003000000}"/>
            </a:ext>
          </a:extLst>
        </xdr:cNvPr>
        <xdr:cNvSpPr txBox="1"/>
      </xdr:nvSpPr>
      <xdr:spPr>
        <a:xfrm>
          <a:off x="1171575" y="11155679"/>
          <a:ext cx="6027420" cy="375286"/>
        </a:xfrm>
        <a:prstGeom prst="rect">
          <a:avLst/>
        </a:prstGeom>
        <a:solidFill>
          <a:sysClr val="window" lastClr="FFFFFF"/>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All borrowing costs are expensed as incurred. </a:t>
          </a:r>
        </a:p>
      </xdr:txBody>
    </xdr:sp>
    <xdr:clientData/>
  </xdr:twoCellAnchor>
  <xdr:twoCellAnchor editAs="oneCell">
    <xdr:from>
      <xdr:col>4</xdr:col>
      <xdr:colOff>0</xdr:colOff>
      <xdr:row>1</xdr:row>
      <xdr:rowOff>0</xdr:rowOff>
    </xdr:from>
    <xdr:to>
      <xdr:col>4</xdr:col>
      <xdr:colOff>2354580</xdr:colOff>
      <xdr:row>1</xdr:row>
      <xdr:rowOff>339090</xdr:rowOff>
    </xdr:to>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1171575" y="161925"/>
          <a:ext cx="2354580" cy="33909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Financial Performance</a:t>
          </a:r>
        </a:p>
      </xdr:txBody>
    </xdr:sp>
    <xdr:clientData/>
  </xdr:twoCellAnchor>
  <xdr:twoCellAnchor editAs="oneCell">
    <xdr:from>
      <xdr:col>4</xdr:col>
      <xdr:colOff>2255520</xdr:colOff>
      <xdr:row>1</xdr:row>
      <xdr:rowOff>30480</xdr:rowOff>
    </xdr:from>
    <xdr:to>
      <xdr:col>6</xdr:col>
      <xdr:colOff>545950</xdr:colOff>
      <xdr:row>3</xdr:row>
      <xdr:rowOff>125729</xdr:rowOff>
    </xdr:to>
    <xdr:sp macro="" textlink="">
      <xdr:nvSpPr>
        <xdr:cNvPr id="5" name="TextBox 4">
          <a:extLst>
            <a:ext uri="{FF2B5EF4-FFF2-40B4-BE49-F238E27FC236}">
              <a16:creationId xmlns:a16="http://schemas.microsoft.com/office/drawing/2014/main" id="{00000000-0008-0000-0F00-000005000000}"/>
            </a:ext>
          </a:extLst>
        </xdr:cNvPr>
        <xdr:cNvSpPr txBox="1"/>
      </xdr:nvSpPr>
      <xdr:spPr>
        <a:xfrm>
          <a:off x="3427095" y="192405"/>
          <a:ext cx="3291055" cy="5048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This</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section analyses the financial performance of [Entity] for the year ended </a:t>
          </a:r>
          <a:r>
            <a:rPr lang="en-AU" sz="900" b="1" baseline="0">
              <a:solidFill>
                <a:srgbClr val="FF0000"/>
              </a:solidFill>
              <a:effectLst/>
              <a:latin typeface="Cambria" panose="02040503050406030204" pitchFamily="18" charset="0"/>
              <a:ea typeface="+mn-ea"/>
              <a:cs typeface="Times New Roman" panose="02020603050405020304" pitchFamily="18" charset="0"/>
            </a:rPr>
            <a:t>20x2</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a:t>
          </a:r>
          <a:endParaRPr lang="en-AU" sz="900" b="0">
            <a:solidFill>
              <a:sysClr val="windowText" lastClr="000000"/>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2</xdr:row>
      <xdr:rowOff>3175</xdr:rowOff>
    </xdr:from>
    <xdr:to>
      <xdr:col>3</xdr:col>
      <xdr:colOff>66675</xdr:colOff>
      <xdr:row>3</xdr:row>
      <xdr:rowOff>82907</xdr:rowOff>
    </xdr:to>
    <xdr:sp macro="" textlink="">
      <xdr:nvSpPr>
        <xdr:cNvPr id="7" name="TextBox 6">
          <a:extLst>
            <a:ext uri="{FF2B5EF4-FFF2-40B4-BE49-F238E27FC236}">
              <a16:creationId xmlns:a16="http://schemas.microsoft.com/office/drawing/2014/main" id="{00000000-0008-0000-0F00-000007000000}"/>
            </a:ext>
          </a:extLst>
        </xdr:cNvPr>
        <xdr:cNvSpPr txBox="1"/>
      </xdr:nvSpPr>
      <xdr:spPr>
        <a:xfrm>
          <a:off x="0" y="546100"/>
          <a:ext cx="66675" cy="10830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X14A0T</a:t>
          </a:r>
        </a:p>
      </xdr:txBody>
    </xdr:sp>
    <xdr:clientData/>
  </xdr:twoCellAnchor>
  <xdr:twoCellAnchor>
    <xdr:from>
      <xdr:col>0</xdr:col>
      <xdr:colOff>0</xdr:colOff>
      <xdr:row>57</xdr:row>
      <xdr:rowOff>3175</xdr:rowOff>
    </xdr:from>
    <xdr:to>
      <xdr:col>3</xdr:col>
      <xdr:colOff>66675</xdr:colOff>
      <xdr:row>57</xdr:row>
      <xdr:rowOff>105767</xdr:rowOff>
    </xdr:to>
    <xdr:sp macro="" textlink="">
      <xdr:nvSpPr>
        <xdr:cNvPr id="8" name="TextBox 7">
          <a:extLst>
            <a:ext uri="{FF2B5EF4-FFF2-40B4-BE49-F238E27FC236}">
              <a16:creationId xmlns:a16="http://schemas.microsoft.com/office/drawing/2014/main" id="{00000000-0008-0000-0F00-000008000000}"/>
            </a:ext>
          </a:extLst>
        </xdr:cNvPr>
        <xdr:cNvSpPr txBox="1"/>
      </xdr:nvSpPr>
      <xdr:spPr>
        <a:xfrm>
          <a:off x="0" y="94996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X14A3T</a:t>
          </a:r>
        </a:p>
      </xdr:txBody>
    </xdr:sp>
    <xdr:clientData/>
  </xdr:twoCellAnchor>
  <xdr:twoCellAnchor>
    <xdr:from>
      <xdr:col>0</xdr:col>
      <xdr:colOff>0</xdr:colOff>
      <xdr:row>75</xdr:row>
      <xdr:rowOff>3175</xdr:rowOff>
    </xdr:from>
    <xdr:to>
      <xdr:col>3</xdr:col>
      <xdr:colOff>66675</xdr:colOff>
      <xdr:row>75</xdr:row>
      <xdr:rowOff>105767</xdr:rowOff>
    </xdr:to>
    <xdr:sp macro="" textlink="">
      <xdr:nvSpPr>
        <xdr:cNvPr id="9" name="TextBox 8">
          <a:extLst>
            <a:ext uri="{FF2B5EF4-FFF2-40B4-BE49-F238E27FC236}">
              <a16:creationId xmlns:a16="http://schemas.microsoft.com/office/drawing/2014/main" id="{00000000-0008-0000-0F00-000009000000}"/>
            </a:ext>
          </a:extLst>
        </xdr:cNvPr>
        <xdr:cNvSpPr txBox="1"/>
      </xdr:nvSpPr>
      <xdr:spPr>
        <a:xfrm>
          <a:off x="0" y="12652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X14A5T</a:t>
          </a:r>
        </a:p>
      </xdr:txBody>
    </xdr:sp>
    <xdr:clientData/>
  </xdr:twoCellAnchor>
  <xdr:twoCellAnchor>
    <xdr:from>
      <xdr:col>0</xdr:col>
      <xdr:colOff>0</xdr:colOff>
      <xdr:row>77</xdr:row>
      <xdr:rowOff>3175</xdr:rowOff>
    </xdr:from>
    <xdr:to>
      <xdr:col>3</xdr:col>
      <xdr:colOff>66675</xdr:colOff>
      <xdr:row>77</xdr:row>
      <xdr:rowOff>105767</xdr:rowOff>
    </xdr:to>
    <xdr:sp macro="" textlink="">
      <xdr:nvSpPr>
        <xdr:cNvPr id="10" name="TextBox 9">
          <a:extLst>
            <a:ext uri="{FF2B5EF4-FFF2-40B4-BE49-F238E27FC236}">
              <a16:creationId xmlns:a16="http://schemas.microsoft.com/office/drawing/2014/main" id="{00000000-0008-0000-0F00-00000A000000}"/>
            </a:ext>
          </a:extLst>
        </xdr:cNvPr>
        <xdr:cNvSpPr txBox="1"/>
      </xdr:nvSpPr>
      <xdr:spPr>
        <a:xfrm>
          <a:off x="0" y="13881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X14A6T</a:t>
          </a:r>
        </a:p>
      </xdr:txBody>
    </xdr:sp>
    <xdr:clientData/>
  </xdr:twoCellAnchor>
  <xdr:twoCellAnchor>
    <xdr:from>
      <xdr:col>0</xdr:col>
      <xdr:colOff>0</xdr:colOff>
      <xdr:row>84</xdr:row>
      <xdr:rowOff>3176</xdr:rowOff>
    </xdr:from>
    <xdr:to>
      <xdr:col>3</xdr:col>
      <xdr:colOff>66675</xdr:colOff>
      <xdr:row>84</xdr:row>
      <xdr:rowOff>105768</xdr:rowOff>
    </xdr:to>
    <xdr:sp macro="" textlink="">
      <xdr:nvSpPr>
        <xdr:cNvPr id="11" name="TextBox 10">
          <a:extLst>
            <a:ext uri="{FF2B5EF4-FFF2-40B4-BE49-F238E27FC236}">
              <a16:creationId xmlns:a16="http://schemas.microsoft.com/office/drawing/2014/main" id="{00000000-0008-0000-0F00-00000B000000}"/>
            </a:ext>
          </a:extLst>
        </xdr:cNvPr>
        <xdr:cNvSpPr txBox="1"/>
      </xdr:nvSpPr>
      <xdr:spPr>
        <a:xfrm>
          <a:off x="0" y="14957426"/>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X14A7T</a:t>
          </a:r>
        </a:p>
      </xdr:txBody>
    </xdr:sp>
    <xdr:clientData/>
  </xdr:twoCellAnchor>
  <xdr:twoCellAnchor>
    <xdr:from>
      <xdr:col>4</xdr:col>
      <xdr:colOff>0</xdr:colOff>
      <xdr:row>44</xdr:row>
      <xdr:rowOff>9525</xdr:rowOff>
    </xdr:from>
    <xdr:to>
      <xdr:col>7</xdr:col>
      <xdr:colOff>9525</xdr:colOff>
      <xdr:row>45</xdr:row>
      <xdr:rowOff>781050</xdr:rowOff>
    </xdr:to>
    <xdr:sp macro="" textlink="">
      <xdr:nvSpPr>
        <xdr:cNvPr id="13" name="TextBox 12">
          <a:extLst>
            <a:ext uri="{FF2B5EF4-FFF2-40B4-BE49-F238E27FC236}">
              <a16:creationId xmlns:a16="http://schemas.microsoft.com/office/drawing/2014/main" id="{00000000-0008-0000-0F00-00000D000000}"/>
            </a:ext>
            <a:ext uri="{147F2762-F138-4A5C-976F-8EAC2B608ADB}">
              <a16:predDERef xmlns:a16="http://schemas.microsoft.com/office/drawing/2014/main" pred="{00000000-0008-0000-0B00-00000C000000}"/>
            </a:ext>
          </a:extLst>
        </xdr:cNvPr>
        <xdr:cNvSpPr txBox="1">
          <a:spLocks/>
        </xdr:cNvSpPr>
      </xdr:nvSpPr>
      <xdr:spPr>
        <a:xfrm>
          <a:off x="1171575" y="6696075"/>
          <a:ext cx="6029325" cy="876300"/>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cs typeface="Times New Roman" panose="02020603050405020304" pitchFamily="18" charset="0"/>
            </a:rPr>
            <a:t>Accounting Policy</a:t>
          </a:r>
        </a:p>
        <a:p>
          <a:r>
            <a:rPr lang="en-AU" sz="900" b="0" i="1" u="sng">
              <a:latin typeface="Cambria" panose="02040503050406030204" pitchFamily="18" charset="0"/>
              <a:cs typeface="Times New Roman" panose="02020603050405020304" pitchFamily="18" charset="0"/>
            </a:rPr>
            <a:t>Short-term leases and leases of low-value assets</a:t>
          </a:r>
        </a:p>
        <a:p>
          <a:r>
            <a:rPr lang="en-AU" sz="900" b="0">
              <a:latin typeface="Cambria" panose="02040503050406030204" pitchFamily="18" charset="0"/>
              <a:cs typeface="Times New Roman" panose="02020603050405020304" pitchFamily="18" charset="0"/>
            </a:rPr>
            <a:t>The Entity has elected not to recognise right-of-use assets and lease liabilities for short-term leases of assets that have a lease term of 12 months or less and leases of  low-value assets (less than $10,000 per asset). The entity recognises the lease payments associated with these leases as an expense on a straight-line basis over the lease term.</a:t>
          </a:r>
        </a:p>
      </xdr:txBody>
    </xdr:sp>
    <xdr:clientData/>
  </xdr:twoCellAnchor>
  <xdr:twoCellAnchor>
    <xdr:from>
      <xdr:col>0</xdr:col>
      <xdr:colOff>0</xdr:colOff>
      <xdr:row>61</xdr:row>
      <xdr:rowOff>3175</xdr:rowOff>
    </xdr:from>
    <xdr:to>
      <xdr:col>3</xdr:col>
      <xdr:colOff>66675</xdr:colOff>
      <xdr:row>61</xdr:row>
      <xdr:rowOff>105767</xdr:rowOff>
    </xdr:to>
    <xdr:sp macro="" textlink="">
      <xdr:nvSpPr>
        <xdr:cNvPr id="14" name="TextBox 13">
          <a:extLst>
            <a:ext uri="{FF2B5EF4-FFF2-40B4-BE49-F238E27FC236}">
              <a16:creationId xmlns:a16="http://schemas.microsoft.com/office/drawing/2014/main" id="{00000000-0008-0000-0F00-00000E000000}"/>
            </a:ext>
          </a:extLst>
        </xdr:cNvPr>
        <xdr:cNvSpPr txBox="1"/>
      </xdr:nvSpPr>
      <xdr:spPr>
        <a:xfrm>
          <a:off x="0" y="101092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X14A4T</a:t>
          </a:r>
        </a:p>
      </xdr:txBody>
    </xdr:sp>
    <xdr:clientData/>
  </xdr:twoCellAnchor>
  <xdr:twoCellAnchor>
    <xdr:from>
      <xdr:col>4</xdr:col>
      <xdr:colOff>9525</xdr:colOff>
      <xdr:row>52</xdr:row>
      <xdr:rowOff>28575</xdr:rowOff>
    </xdr:from>
    <xdr:to>
      <xdr:col>7</xdr:col>
      <xdr:colOff>0</xdr:colOff>
      <xdr:row>56</xdr:row>
      <xdr:rowOff>247650</xdr:rowOff>
    </xdr:to>
    <xdr:sp macro="" textlink="">
      <xdr:nvSpPr>
        <xdr:cNvPr id="16" name="TextBox 15">
          <a:extLst>
            <a:ext uri="{FF2B5EF4-FFF2-40B4-BE49-F238E27FC236}">
              <a16:creationId xmlns:a16="http://schemas.microsoft.com/office/drawing/2014/main" id="{00000000-0008-0000-0F00-000010000000}"/>
            </a:ext>
          </a:extLst>
        </xdr:cNvPr>
        <xdr:cNvSpPr txBox="1"/>
      </xdr:nvSpPr>
      <xdr:spPr>
        <a:xfrm>
          <a:off x="1181100" y="8534400"/>
          <a:ext cx="6010275" cy="828675"/>
        </a:xfrm>
        <a:prstGeom prst="rect">
          <a:avLst/>
        </a:prstGeom>
        <a:solidFill>
          <a:schemeClr val="bg1"/>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The entity administers a number of grant schemes.</a:t>
          </a:r>
          <a:r>
            <a:rPr lang="en-AU" sz="900" baseline="0">
              <a:solidFill>
                <a:schemeClr val="dk1"/>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Grant liabilities are recognised to the extent that (i) the services required to be performed by the grantee have been performed or (ii) the grant eligibility criteria have been satisfied, but payments due have not been made.  When the Government enters into an agreement to make these grants and services but services have not been performed or criteria satisfied, this is considered a commitment.</a:t>
          </a:r>
        </a:p>
      </xdr:txBody>
    </xdr:sp>
    <xdr:clientData/>
  </xdr:twoCellAnchor>
  <xdr:twoCellAnchor>
    <xdr:from>
      <xdr:col>0</xdr:col>
      <xdr:colOff>0</xdr:colOff>
      <xdr:row>8</xdr:row>
      <xdr:rowOff>3175</xdr:rowOff>
    </xdr:from>
    <xdr:to>
      <xdr:col>3</xdr:col>
      <xdr:colOff>66675</xdr:colOff>
      <xdr:row>8</xdr:row>
      <xdr:rowOff>105767</xdr:rowOff>
    </xdr:to>
    <xdr:sp macro="" textlink="">
      <xdr:nvSpPr>
        <xdr:cNvPr id="17" name="TextBox 16">
          <a:extLst>
            <a:ext uri="{FF2B5EF4-FFF2-40B4-BE49-F238E27FC236}">
              <a16:creationId xmlns:a16="http://schemas.microsoft.com/office/drawing/2014/main" id="{D8A85E67-2307-80D3-99CF-45288F682535}"/>
            </a:ext>
          </a:extLst>
        </xdr:cNvPr>
        <xdr:cNvSpPr txBox="1"/>
      </xdr:nvSpPr>
      <xdr:spPr>
        <a:xfrm>
          <a:off x="0" y="13747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X15A0T</a:t>
          </a:r>
        </a:p>
      </xdr:txBody>
    </xdr:sp>
    <xdr:clientData/>
  </xdr:twoCellAnchor>
  <xdr:twoCellAnchor>
    <xdr:from>
      <xdr:col>0</xdr:col>
      <xdr:colOff>0</xdr:colOff>
      <xdr:row>20</xdr:row>
      <xdr:rowOff>3175</xdr:rowOff>
    </xdr:from>
    <xdr:to>
      <xdr:col>3</xdr:col>
      <xdr:colOff>66675</xdr:colOff>
      <xdr:row>20</xdr:row>
      <xdr:rowOff>105767</xdr:rowOff>
    </xdr:to>
    <xdr:sp macro="" textlink="">
      <xdr:nvSpPr>
        <xdr:cNvPr id="18" name="TextBox 17">
          <a:extLst>
            <a:ext uri="{FF2B5EF4-FFF2-40B4-BE49-F238E27FC236}">
              <a16:creationId xmlns:a16="http://schemas.microsoft.com/office/drawing/2014/main" id="{FCA09C8D-0676-66BB-9477-43F73E8503CF}"/>
            </a:ext>
          </a:extLst>
        </xdr:cNvPr>
        <xdr:cNvSpPr txBox="1"/>
      </xdr:nvSpPr>
      <xdr:spPr>
        <a:xfrm>
          <a:off x="0" y="31369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X15A1T</a:t>
          </a:r>
        </a:p>
      </xdr:txBody>
    </xdr:sp>
    <xdr:clientData/>
  </xdr:twoCellAnchor>
  <xdr:twoCellAnchor>
    <xdr:from>
      <xdr:col>0</xdr:col>
      <xdr:colOff>0</xdr:colOff>
      <xdr:row>45</xdr:row>
      <xdr:rowOff>3175</xdr:rowOff>
    </xdr:from>
    <xdr:to>
      <xdr:col>3</xdr:col>
      <xdr:colOff>66675</xdr:colOff>
      <xdr:row>45</xdr:row>
      <xdr:rowOff>105767</xdr:rowOff>
    </xdr:to>
    <xdr:sp macro="" textlink="">
      <xdr:nvSpPr>
        <xdr:cNvPr id="19" name="TextBox 18">
          <a:extLst>
            <a:ext uri="{FF2B5EF4-FFF2-40B4-BE49-F238E27FC236}">
              <a16:creationId xmlns:a16="http://schemas.microsoft.com/office/drawing/2014/main" id="{43B83B36-B0FA-49E8-320A-F71747FD2C26}"/>
            </a:ext>
          </a:extLst>
        </xdr:cNvPr>
        <xdr:cNvSpPr txBox="1"/>
      </xdr:nvSpPr>
      <xdr:spPr>
        <a:xfrm>
          <a:off x="0" y="6937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X15A2T</a:t>
          </a:r>
        </a:p>
      </xdr:txBody>
    </xdr:sp>
    <xdr:clientData/>
  </xdr:twoCellAnchor>
  <xdr:twoCellAnchor>
    <xdr:from>
      <xdr:col>0</xdr:col>
      <xdr:colOff>0</xdr:colOff>
      <xdr:row>58</xdr:row>
      <xdr:rowOff>3175</xdr:rowOff>
    </xdr:from>
    <xdr:to>
      <xdr:col>3</xdr:col>
      <xdr:colOff>66675</xdr:colOff>
      <xdr:row>58</xdr:row>
      <xdr:rowOff>105767</xdr:rowOff>
    </xdr:to>
    <xdr:sp macro="" textlink="">
      <xdr:nvSpPr>
        <xdr:cNvPr id="20" name="TextBox 19">
          <a:extLst>
            <a:ext uri="{FF2B5EF4-FFF2-40B4-BE49-F238E27FC236}">
              <a16:creationId xmlns:a16="http://schemas.microsoft.com/office/drawing/2014/main" id="{23CF1A51-85B6-603C-3562-130B9D1EC8BB}"/>
            </a:ext>
          </a:extLst>
        </xdr:cNvPr>
        <xdr:cNvSpPr txBox="1"/>
      </xdr:nvSpPr>
      <xdr:spPr>
        <a:xfrm>
          <a:off x="0" y="97948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X15A3T</a:t>
          </a:r>
        </a:p>
      </xdr:txBody>
    </xdr:sp>
    <xdr:clientData/>
  </xdr:twoCellAnchor>
  <xdr:twoCellAnchor>
    <xdr:from>
      <xdr:col>0</xdr:col>
      <xdr:colOff>0</xdr:colOff>
      <xdr:row>85</xdr:row>
      <xdr:rowOff>3175</xdr:rowOff>
    </xdr:from>
    <xdr:to>
      <xdr:col>3</xdr:col>
      <xdr:colOff>66675</xdr:colOff>
      <xdr:row>85</xdr:row>
      <xdr:rowOff>105767</xdr:rowOff>
    </xdr:to>
    <xdr:sp macro="" textlink="">
      <xdr:nvSpPr>
        <xdr:cNvPr id="21" name="TextBox 20">
          <a:extLst>
            <a:ext uri="{FF2B5EF4-FFF2-40B4-BE49-F238E27FC236}">
              <a16:creationId xmlns:a16="http://schemas.microsoft.com/office/drawing/2014/main" id="{FC0090B6-CBC8-12F6-83A2-47D9E601BC69}"/>
            </a:ext>
          </a:extLst>
        </xdr:cNvPr>
        <xdr:cNvSpPr txBox="1"/>
      </xdr:nvSpPr>
      <xdr:spPr>
        <a:xfrm>
          <a:off x="0" y="152527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X15A4T</a:t>
          </a:r>
        </a:p>
      </xdr:txBody>
    </xdr:sp>
    <xdr:clientData/>
  </xdr:twoCellAnchor>
  <xdr:twoCellAnchor>
    <xdr:from>
      <xdr:col>0</xdr:col>
      <xdr:colOff>0</xdr:colOff>
      <xdr:row>68</xdr:row>
      <xdr:rowOff>3175</xdr:rowOff>
    </xdr:from>
    <xdr:to>
      <xdr:col>3</xdr:col>
      <xdr:colOff>66675</xdr:colOff>
      <xdr:row>68</xdr:row>
      <xdr:rowOff>105767</xdr:rowOff>
    </xdr:to>
    <xdr:sp macro="" textlink="">
      <xdr:nvSpPr>
        <xdr:cNvPr id="23" name="TextBox 22">
          <a:extLst>
            <a:ext uri="{FF2B5EF4-FFF2-40B4-BE49-F238E27FC236}">
              <a16:creationId xmlns:a16="http://schemas.microsoft.com/office/drawing/2014/main" id="{E883216C-C21E-E509-5775-DC029A9A7378}"/>
            </a:ext>
          </a:extLst>
        </xdr:cNvPr>
        <xdr:cNvSpPr txBox="1"/>
      </xdr:nvSpPr>
      <xdr:spPr>
        <a:xfrm>
          <a:off x="0" y="11433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X15A6T</a:t>
          </a:r>
        </a:p>
      </xdr:txBody>
    </xdr:sp>
    <xdr:clientData/>
  </xdr:twoCellAnchor>
  <xdr:twoCellAnchor>
    <xdr:from>
      <xdr:col>0</xdr:col>
      <xdr:colOff>0</xdr:colOff>
      <xdr:row>74</xdr:row>
      <xdr:rowOff>3175</xdr:rowOff>
    </xdr:from>
    <xdr:to>
      <xdr:col>3</xdr:col>
      <xdr:colOff>66675</xdr:colOff>
      <xdr:row>74</xdr:row>
      <xdr:rowOff>105767</xdr:rowOff>
    </xdr:to>
    <xdr:sp macro="" textlink="">
      <xdr:nvSpPr>
        <xdr:cNvPr id="24" name="TextBox 23">
          <a:extLst>
            <a:ext uri="{FF2B5EF4-FFF2-40B4-BE49-F238E27FC236}">
              <a16:creationId xmlns:a16="http://schemas.microsoft.com/office/drawing/2014/main" id="{4BE6D88D-A31F-49EF-B308-94C7BBD6BEC4}"/>
            </a:ext>
          </a:extLst>
        </xdr:cNvPr>
        <xdr:cNvSpPr txBox="1"/>
      </xdr:nvSpPr>
      <xdr:spPr>
        <a:xfrm>
          <a:off x="0" y="126333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X15A7T</a:t>
          </a:r>
        </a:p>
      </xdr:txBody>
    </xdr:sp>
    <xdr:clientData/>
  </xdr:twoCellAnchor>
  <xdr:twoCellAnchor>
    <xdr:from>
      <xdr:col>0</xdr:col>
      <xdr:colOff>0</xdr:colOff>
      <xdr:row>80</xdr:row>
      <xdr:rowOff>3175</xdr:rowOff>
    </xdr:from>
    <xdr:to>
      <xdr:col>3</xdr:col>
      <xdr:colOff>66675</xdr:colOff>
      <xdr:row>80</xdr:row>
      <xdr:rowOff>105767</xdr:rowOff>
    </xdr:to>
    <xdr:sp macro="" textlink="">
      <xdr:nvSpPr>
        <xdr:cNvPr id="25" name="TextBox 24">
          <a:extLst>
            <a:ext uri="{FF2B5EF4-FFF2-40B4-BE49-F238E27FC236}">
              <a16:creationId xmlns:a16="http://schemas.microsoft.com/office/drawing/2014/main" id="{95BD1E47-C4F3-0713-BE50-4D0088075F94}"/>
            </a:ext>
          </a:extLst>
        </xdr:cNvPr>
        <xdr:cNvSpPr txBox="1"/>
      </xdr:nvSpPr>
      <xdr:spPr>
        <a:xfrm>
          <a:off x="0" y="14481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X15A8T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0</xdr:colOff>
      <xdr:row>53</xdr:row>
      <xdr:rowOff>106681</xdr:rowOff>
    </xdr:from>
    <xdr:to>
      <xdr:col>6</xdr:col>
      <xdr:colOff>906780</xdr:colOff>
      <xdr:row>55</xdr:row>
      <xdr:rowOff>114300</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1171575" y="10955656"/>
          <a:ext cx="5697855" cy="379094"/>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mn-cs"/>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mn-cs"/>
            </a:rPr>
            <a:t>Interest revenue is recognised using the effective interest method. </a:t>
          </a:r>
        </a:p>
      </xdr:txBody>
    </xdr:sp>
    <xdr:clientData/>
  </xdr:twoCellAnchor>
  <xdr:twoCellAnchor>
    <xdr:from>
      <xdr:col>3</xdr:col>
      <xdr:colOff>1197003</xdr:colOff>
      <xdr:row>104</xdr:row>
      <xdr:rowOff>91440</xdr:rowOff>
    </xdr:from>
    <xdr:to>
      <xdr:col>6</xdr:col>
      <xdr:colOff>899160</xdr:colOff>
      <xdr:row>109</xdr:row>
      <xdr:rowOff>746760</xdr:rowOff>
    </xdr:to>
    <xdr:sp macro="" textlink="">
      <xdr:nvSpPr>
        <xdr:cNvPr id="3" name="TextBox 2">
          <a:extLst>
            <a:ext uri="{FF2B5EF4-FFF2-40B4-BE49-F238E27FC236}">
              <a16:creationId xmlns:a16="http://schemas.microsoft.com/office/drawing/2014/main" id="{00000000-0008-0000-1000-000003000000}"/>
            </a:ext>
          </a:extLst>
        </xdr:cNvPr>
        <xdr:cNvSpPr txBox="1"/>
      </xdr:nvSpPr>
      <xdr:spPr>
        <a:xfrm>
          <a:off x="1168428" y="22284690"/>
          <a:ext cx="5702907" cy="1684020"/>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Accounting Policy</a:t>
          </a:r>
        </a:p>
        <a:p>
          <a:r>
            <a:rPr lang="en-AU" sz="900" i="1" u="sng">
              <a:solidFill>
                <a:schemeClr val="dk1"/>
              </a:solidFill>
              <a:effectLst/>
              <a:latin typeface="Cambria" panose="02040503050406030204" pitchFamily="18" charset="0"/>
              <a:ea typeface="+mn-ea"/>
              <a:cs typeface="+mn-cs"/>
            </a:rPr>
            <a:t>Resources Received Free of Charge</a:t>
          </a:r>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Resources received free of charge are recognised as revenue when, and only when, a fair value can be reliably determined and the services would have been purchased if they had not been donated.  Use of those resources is recognised as an expense. Resources received free of charge are recorded as either revenue or gains depending on their nature.</a:t>
          </a:r>
        </a:p>
        <a:p>
          <a:endParaRPr lang="en-AU" sz="900">
            <a:solidFill>
              <a:schemeClr val="dk1"/>
            </a:solidFill>
            <a:effectLst/>
            <a:latin typeface="Cambria" panose="02040503050406030204" pitchFamily="18" charset="0"/>
            <a:ea typeface="+mn-ea"/>
            <a:cs typeface="+mn-cs"/>
          </a:endParaRPr>
        </a:p>
        <a:p>
          <a:r>
            <a:rPr lang="en-AU" sz="900" b="0" i="1" u="sng">
              <a:solidFill>
                <a:schemeClr val="dk1"/>
              </a:solidFill>
              <a:effectLst/>
              <a:latin typeface="Cambria" panose="02040503050406030204" pitchFamily="18" charset="0"/>
              <a:ea typeface="+mn-ea"/>
              <a:cs typeface="+mn-cs"/>
            </a:rPr>
            <a:t>Volunteer Services</a:t>
          </a: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mn-ea"/>
              <a:cs typeface="+mn-cs"/>
            </a:rPr>
            <a:t>On the initial recognition of volunteer services as an asset or an expense, the Entity recognises any related amounts in accordance with the relevant standard.  The Entity recognises the excess of the fair value of the volunteer services over the recognised related amounts as income immediately in the income statement.</a:t>
          </a:r>
        </a:p>
        <a:p>
          <a:pPr marL="0" indent="0"/>
          <a:endParaRPr lang="en-AU" sz="900" b="0">
            <a:solidFill>
              <a:schemeClr val="dk1"/>
            </a:solidFill>
            <a:effectLst/>
            <a:latin typeface="Cambria" panose="02040503050406030204" pitchFamily="18" charset="0"/>
            <a:ea typeface="+mn-ea"/>
            <a:cs typeface="+mn-cs"/>
          </a:endParaRPr>
        </a:p>
      </xdr:txBody>
    </xdr:sp>
    <xdr:clientData/>
  </xdr:twoCellAnchor>
  <xdr:twoCellAnchor>
    <xdr:from>
      <xdr:col>3</xdr:col>
      <xdr:colOff>1196340</xdr:colOff>
      <xdr:row>133</xdr:row>
      <xdr:rowOff>45720</xdr:rowOff>
    </xdr:from>
    <xdr:to>
      <xdr:col>6</xdr:col>
      <xdr:colOff>906780</xdr:colOff>
      <xdr:row>134</xdr:row>
      <xdr:rowOff>1318260</xdr:rowOff>
    </xdr:to>
    <xdr:sp macro="" textlink="">
      <xdr:nvSpPr>
        <xdr:cNvPr id="4" name="TextBox 3">
          <a:extLst>
            <a:ext uri="{FF2B5EF4-FFF2-40B4-BE49-F238E27FC236}">
              <a16:creationId xmlns:a16="http://schemas.microsoft.com/office/drawing/2014/main" id="{00000000-0008-0000-1000-000004000000}"/>
            </a:ext>
          </a:extLst>
        </xdr:cNvPr>
        <xdr:cNvSpPr txBox="1"/>
      </xdr:nvSpPr>
      <xdr:spPr>
        <a:xfrm>
          <a:off x="1167765" y="28582620"/>
          <a:ext cx="5701665" cy="1434465"/>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indent="0"/>
          <a:r>
            <a:rPr lang="en-AU" sz="900" b="1" i="0" u="none">
              <a:solidFill>
                <a:schemeClr val="dk1"/>
              </a:solidFill>
              <a:effectLst/>
              <a:latin typeface="Cambria" panose="02040503050406030204" pitchFamily="18" charset="0"/>
              <a:ea typeface="+mn-ea"/>
              <a:cs typeface="+mn-cs"/>
            </a:rPr>
            <a:t>Accounting Policy</a:t>
          </a:r>
        </a:p>
        <a:p>
          <a:pPr marL="0" indent="0"/>
          <a:r>
            <a:rPr lang="en-AU" sz="900" i="1" u="sng">
              <a:solidFill>
                <a:schemeClr val="dk1"/>
              </a:solidFill>
              <a:effectLst/>
              <a:latin typeface="Cambria" panose="02040503050406030204" pitchFamily="18" charset="0"/>
              <a:ea typeface="+mn-ea"/>
              <a:cs typeface="+mn-cs"/>
            </a:rPr>
            <a:t>Resources Received Free of Charge</a:t>
          </a:r>
        </a:p>
        <a:p>
          <a:pPr marL="0" indent="0"/>
          <a:r>
            <a:rPr lang="en-AU" sz="900">
              <a:solidFill>
                <a:schemeClr val="dk1"/>
              </a:solidFill>
              <a:effectLst/>
              <a:latin typeface="Cambria" panose="02040503050406030204" pitchFamily="18" charset="0"/>
              <a:ea typeface="+mn-ea"/>
              <a:cs typeface="+mn-cs"/>
            </a:rPr>
            <a:t>Contributions of assets at no cost of acquisition or for nominal consideration are recognised as gains at their fair value when the asset qualifies for recognition, unless received from another Government entity as a consequence of a restructuring of administrative arrangements (refer to Note 8.2). </a:t>
          </a:r>
        </a:p>
        <a:p>
          <a:pPr marL="0" indent="0"/>
          <a:endParaRPr lang="en-AU" sz="900">
            <a:solidFill>
              <a:schemeClr val="dk1"/>
            </a:solidFill>
            <a:effectLst/>
            <a:latin typeface="Cambria" panose="02040503050406030204" pitchFamily="18" charset="0"/>
            <a:ea typeface="+mn-ea"/>
            <a:cs typeface="+mn-cs"/>
          </a:endParaRPr>
        </a:p>
        <a:p>
          <a:pPr marL="0" indent="0"/>
          <a:r>
            <a:rPr lang="en-AU" sz="900" i="1" u="sng">
              <a:solidFill>
                <a:schemeClr val="dk1"/>
              </a:solidFill>
              <a:effectLst/>
              <a:latin typeface="Cambria" panose="02040503050406030204" pitchFamily="18" charset="0"/>
              <a:ea typeface="+mn-ea"/>
              <a:cs typeface="+mn-cs"/>
            </a:rPr>
            <a:t>Sale of Assets</a:t>
          </a:r>
        </a:p>
        <a:p>
          <a:pPr marL="0" indent="0"/>
          <a:r>
            <a:rPr lang="en-AU" sz="900">
              <a:solidFill>
                <a:schemeClr val="dk1"/>
              </a:solidFill>
              <a:effectLst/>
              <a:latin typeface="Cambria" panose="02040503050406030204" pitchFamily="18" charset="0"/>
              <a:ea typeface="+mn-ea"/>
              <a:cs typeface="+mn-cs"/>
            </a:rPr>
            <a:t>Gains from disposal of assets are recognised when control of the asset has passed to the buyer  [Simplification suggestion: Consider deleting sentence as circumstances for recording as revenue or gain are set out separately above.]</a:t>
          </a:r>
        </a:p>
      </xdr:txBody>
    </xdr:sp>
    <xdr:clientData/>
  </xdr:twoCellAnchor>
  <xdr:twoCellAnchor>
    <xdr:from>
      <xdr:col>4</xdr:col>
      <xdr:colOff>15240</xdr:colOff>
      <xdr:row>146</xdr:row>
      <xdr:rowOff>38101</xdr:rowOff>
    </xdr:from>
    <xdr:to>
      <xdr:col>7</xdr:col>
      <xdr:colOff>1905</xdr:colOff>
      <xdr:row>146</xdr:row>
      <xdr:rowOff>1619250</xdr:rowOff>
    </xdr:to>
    <xdr:sp macro="" textlink="">
      <xdr:nvSpPr>
        <xdr:cNvPr id="5" name="TextBox 4">
          <a:extLst>
            <a:ext uri="{FF2B5EF4-FFF2-40B4-BE49-F238E27FC236}">
              <a16:creationId xmlns:a16="http://schemas.microsoft.com/office/drawing/2014/main" id="{00000000-0008-0000-1000-000005000000}"/>
            </a:ext>
          </a:extLst>
        </xdr:cNvPr>
        <xdr:cNvSpPr txBox="1"/>
      </xdr:nvSpPr>
      <xdr:spPr>
        <a:xfrm>
          <a:off x="1186815" y="31756351"/>
          <a:ext cx="5682615" cy="1581149"/>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indent="0"/>
          <a:r>
            <a:rPr lang="en-AU" sz="900" b="1" i="0" u="none">
              <a:solidFill>
                <a:schemeClr val="dk1"/>
              </a:solidFill>
              <a:effectLst/>
              <a:latin typeface="Cambria" panose="02040503050406030204" pitchFamily="18" charset="0"/>
              <a:ea typeface="Cambria" panose="02040503050406030204" pitchFamily="18" charset="0"/>
              <a:cs typeface="+mn-cs"/>
            </a:rPr>
            <a:t>Accounting Policy</a:t>
          </a:r>
        </a:p>
        <a:p>
          <a:pPr marL="0" indent="0"/>
          <a:r>
            <a:rPr lang="en-AU" sz="900" b="0" i="1" u="sng">
              <a:solidFill>
                <a:schemeClr val="dk1"/>
              </a:solidFill>
              <a:effectLst/>
              <a:latin typeface="Cambria" panose="02040503050406030204" pitchFamily="18" charset="0"/>
              <a:ea typeface="Cambria" panose="02040503050406030204" pitchFamily="18" charset="0"/>
              <a:cs typeface="+mn-cs"/>
            </a:rPr>
            <a:t>Revenue from Government </a:t>
          </a:r>
        </a:p>
        <a:p>
          <a:pPr marL="0" indent="0"/>
          <a:r>
            <a:rPr lang="en-AU" sz="900" b="0" i="0" u="none">
              <a:solidFill>
                <a:schemeClr val="dk1"/>
              </a:solidFill>
              <a:effectLst/>
              <a:latin typeface="Cambria" panose="02040503050406030204" pitchFamily="18" charset="0"/>
              <a:ea typeface="Cambria" panose="02040503050406030204" pitchFamily="18" charset="0"/>
              <a:cs typeface="+mn-cs"/>
            </a:rPr>
            <a:t>Amounts appropriated for departmental appropriations for the  year (adjusted for any formal additions and reductions) are recognised as Revenue from Government when the entity gains control of the appropriation, except for certain amounts  that relate to activities that are reciprocal in nature, in which case revenue is recognised only when it has been earned.  Appropriations receivable are recognised at their nominal amounts.</a:t>
          </a:r>
        </a:p>
        <a:p>
          <a:pPr marL="0" marR="0" indent="0" defTabSz="914400" eaLnBrk="1" fontAlgn="auto" latinLnBrk="0" hangingPunct="1">
            <a:lnSpc>
              <a:spcPct val="100000"/>
            </a:lnSpc>
            <a:spcBef>
              <a:spcPts val="0"/>
            </a:spcBef>
            <a:spcAft>
              <a:spcPts val="0"/>
            </a:spcAft>
            <a:buClrTx/>
            <a:buSzTx/>
            <a:buFontTx/>
            <a:buNone/>
            <a:tabLst/>
            <a:defRPr/>
          </a:pPr>
          <a:r>
            <a:rPr lang="en-AU" sz="900" b="0" i="0" u="none">
              <a:solidFill>
                <a:schemeClr val="dk1"/>
              </a:solidFill>
              <a:effectLst/>
              <a:latin typeface="Cambria" panose="02040503050406030204" pitchFamily="18" charset="0"/>
              <a:ea typeface="Cambria" panose="02040503050406030204" pitchFamily="18" charset="0"/>
              <a:cs typeface="+mn-cs"/>
            </a:rPr>
            <a:t>Funding received or receivable from non-corporate Commonwealth entities (appropriated to the non-corporate Commonwealth entity as a corporate Commonwealth entity payment item for payment to this entity) is recognised as Revenue from Government by the corporate Commonwealth entity unless the funding is in the nature of an equity injection or a loan.</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6" name="TextBox 5">
          <a:extLst>
            <a:ext uri="{FF2B5EF4-FFF2-40B4-BE49-F238E27FC236}">
              <a16:creationId xmlns:a16="http://schemas.microsoft.com/office/drawing/2014/main" id="{00000000-0008-0000-1000-000006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X15A0T</a:t>
          </a:r>
        </a:p>
      </xdr:txBody>
    </xdr:sp>
    <xdr:clientData/>
  </xdr:twoCellAnchor>
  <xdr:twoCellAnchor>
    <xdr:from>
      <xdr:col>0</xdr:col>
      <xdr:colOff>0</xdr:colOff>
      <xdr:row>47</xdr:row>
      <xdr:rowOff>3175</xdr:rowOff>
    </xdr:from>
    <xdr:to>
      <xdr:col>3</xdr:col>
      <xdr:colOff>66675</xdr:colOff>
      <xdr:row>47</xdr:row>
      <xdr:rowOff>105767</xdr:rowOff>
    </xdr:to>
    <xdr:sp macro="" textlink="">
      <xdr:nvSpPr>
        <xdr:cNvPr id="7" name="TextBox 6">
          <a:extLst>
            <a:ext uri="{FF2B5EF4-FFF2-40B4-BE49-F238E27FC236}">
              <a16:creationId xmlns:a16="http://schemas.microsoft.com/office/drawing/2014/main" id="{00000000-0008-0000-1000-000007000000}"/>
            </a:ext>
          </a:extLst>
        </xdr:cNvPr>
        <xdr:cNvSpPr txBox="1"/>
      </xdr:nvSpPr>
      <xdr:spPr>
        <a:xfrm>
          <a:off x="0" y="9937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X15A2T</a:t>
          </a:r>
        </a:p>
      </xdr:txBody>
    </xdr:sp>
    <xdr:clientData/>
  </xdr:twoCellAnchor>
  <xdr:twoCellAnchor>
    <xdr:from>
      <xdr:col>0</xdr:col>
      <xdr:colOff>0</xdr:colOff>
      <xdr:row>56</xdr:row>
      <xdr:rowOff>3175</xdr:rowOff>
    </xdr:from>
    <xdr:to>
      <xdr:col>3</xdr:col>
      <xdr:colOff>66675</xdr:colOff>
      <xdr:row>56</xdr:row>
      <xdr:rowOff>105767</xdr:rowOff>
    </xdr:to>
    <xdr:sp macro="" textlink="">
      <xdr:nvSpPr>
        <xdr:cNvPr id="8" name="TextBox 7">
          <a:extLst>
            <a:ext uri="{FF2B5EF4-FFF2-40B4-BE49-F238E27FC236}">
              <a16:creationId xmlns:a16="http://schemas.microsoft.com/office/drawing/2014/main" id="{00000000-0008-0000-1000-000008000000}"/>
            </a:ext>
          </a:extLst>
        </xdr:cNvPr>
        <xdr:cNvSpPr txBox="1"/>
      </xdr:nvSpPr>
      <xdr:spPr>
        <a:xfrm>
          <a:off x="0" y="11385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X15A3T</a:t>
          </a:r>
        </a:p>
      </xdr:txBody>
    </xdr:sp>
    <xdr:clientData/>
  </xdr:twoCellAnchor>
  <xdr:twoCellAnchor>
    <xdr:from>
      <xdr:col>0</xdr:col>
      <xdr:colOff>0</xdr:colOff>
      <xdr:row>63</xdr:row>
      <xdr:rowOff>3175</xdr:rowOff>
    </xdr:from>
    <xdr:to>
      <xdr:col>3</xdr:col>
      <xdr:colOff>66675</xdr:colOff>
      <xdr:row>63</xdr:row>
      <xdr:rowOff>105767</xdr:rowOff>
    </xdr:to>
    <xdr:sp macro="" textlink="">
      <xdr:nvSpPr>
        <xdr:cNvPr id="9" name="TextBox 8">
          <a:extLst>
            <a:ext uri="{FF2B5EF4-FFF2-40B4-BE49-F238E27FC236}">
              <a16:creationId xmlns:a16="http://schemas.microsoft.com/office/drawing/2014/main" id="{00000000-0008-0000-1000-000009000000}"/>
            </a:ext>
          </a:extLst>
        </xdr:cNvPr>
        <xdr:cNvSpPr txBox="1"/>
      </xdr:nvSpPr>
      <xdr:spPr>
        <a:xfrm>
          <a:off x="0" y="12414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X15A4T</a:t>
          </a:r>
        </a:p>
      </xdr:txBody>
    </xdr:sp>
    <xdr:clientData/>
  </xdr:twoCellAnchor>
  <xdr:twoCellAnchor>
    <xdr:from>
      <xdr:col>0</xdr:col>
      <xdr:colOff>0</xdr:colOff>
      <xdr:row>97</xdr:row>
      <xdr:rowOff>3175</xdr:rowOff>
    </xdr:from>
    <xdr:to>
      <xdr:col>3</xdr:col>
      <xdr:colOff>66675</xdr:colOff>
      <xdr:row>97</xdr:row>
      <xdr:rowOff>105767</xdr:rowOff>
    </xdr:to>
    <xdr:sp macro="" textlink="">
      <xdr:nvSpPr>
        <xdr:cNvPr id="10" name="TextBox 9">
          <a:extLst>
            <a:ext uri="{FF2B5EF4-FFF2-40B4-BE49-F238E27FC236}">
              <a16:creationId xmlns:a16="http://schemas.microsoft.com/office/drawing/2014/main" id="{00000000-0008-0000-1000-00000A000000}"/>
            </a:ext>
          </a:extLst>
        </xdr:cNvPr>
        <xdr:cNvSpPr txBox="1"/>
      </xdr:nvSpPr>
      <xdr:spPr>
        <a:xfrm>
          <a:off x="0" y="208248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X15A5T</a:t>
          </a:r>
        </a:p>
      </xdr:txBody>
    </xdr:sp>
    <xdr:clientData/>
  </xdr:twoCellAnchor>
  <xdr:twoCellAnchor>
    <xdr:from>
      <xdr:col>0</xdr:col>
      <xdr:colOff>0</xdr:colOff>
      <xdr:row>113</xdr:row>
      <xdr:rowOff>3175</xdr:rowOff>
    </xdr:from>
    <xdr:to>
      <xdr:col>3</xdr:col>
      <xdr:colOff>66675</xdr:colOff>
      <xdr:row>113</xdr:row>
      <xdr:rowOff>105767</xdr:rowOff>
    </xdr:to>
    <xdr:sp macro="" textlink="">
      <xdr:nvSpPr>
        <xdr:cNvPr id="11" name="TextBox 10">
          <a:extLst>
            <a:ext uri="{FF2B5EF4-FFF2-40B4-BE49-F238E27FC236}">
              <a16:creationId xmlns:a16="http://schemas.microsoft.com/office/drawing/2014/main" id="{00000000-0008-0000-1000-00000B000000}"/>
            </a:ext>
          </a:extLst>
        </xdr:cNvPr>
        <xdr:cNvSpPr txBox="1"/>
      </xdr:nvSpPr>
      <xdr:spPr>
        <a:xfrm>
          <a:off x="0" y="244252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X15A6T</a:t>
          </a:r>
        </a:p>
      </xdr:txBody>
    </xdr:sp>
    <xdr:clientData/>
  </xdr:twoCellAnchor>
  <xdr:twoCellAnchor>
    <xdr:from>
      <xdr:col>0</xdr:col>
      <xdr:colOff>0</xdr:colOff>
      <xdr:row>118</xdr:row>
      <xdr:rowOff>3175</xdr:rowOff>
    </xdr:from>
    <xdr:to>
      <xdr:col>3</xdr:col>
      <xdr:colOff>66675</xdr:colOff>
      <xdr:row>118</xdr:row>
      <xdr:rowOff>105767</xdr:rowOff>
    </xdr:to>
    <xdr:sp macro="" textlink="">
      <xdr:nvSpPr>
        <xdr:cNvPr id="12" name="TextBox 11">
          <a:extLst>
            <a:ext uri="{FF2B5EF4-FFF2-40B4-BE49-F238E27FC236}">
              <a16:creationId xmlns:a16="http://schemas.microsoft.com/office/drawing/2014/main" id="{00000000-0008-0000-1000-00000C000000}"/>
            </a:ext>
          </a:extLst>
        </xdr:cNvPr>
        <xdr:cNvSpPr txBox="1"/>
      </xdr:nvSpPr>
      <xdr:spPr>
        <a:xfrm>
          <a:off x="0" y="251968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X15A7T</a:t>
          </a:r>
        </a:p>
      </xdr:txBody>
    </xdr:sp>
    <xdr:clientData/>
  </xdr:twoCellAnchor>
  <xdr:twoCellAnchor>
    <xdr:from>
      <xdr:col>0</xdr:col>
      <xdr:colOff>0</xdr:colOff>
      <xdr:row>125</xdr:row>
      <xdr:rowOff>3175</xdr:rowOff>
    </xdr:from>
    <xdr:to>
      <xdr:col>3</xdr:col>
      <xdr:colOff>66675</xdr:colOff>
      <xdr:row>125</xdr:row>
      <xdr:rowOff>105767</xdr:rowOff>
    </xdr:to>
    <xdr:sp macro="" textlink="">
      <xdr:nvSpPr>
        <xdr:cNvPr id="13" name="TextBox 12">
          <a:extLst>
            <a:ext uri="{FF2B5EF4-FFF2-40B4-BE49-F238E27FC236}">
              <a16:creationId xmlns:a16="http://schemas.microsoft.com/office/drawing/2014/main" id="{00000000-0008-0000-1000-00000D000000}"/>
            </a:ext>
          </a:extLst>
        </xdr:cNvPr>
        <xdr:cNvSpPr txBox="1"/>
      </xdr:nvSpPr>
      <xdr:spPr>
        <a:xfrm>
          <a:off x="0" y="272065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X15A8T</a:t>
          </a:r>
        </a:p>
      </xdr:txBody>
    </xdr:sp>
    <xdr:clientData/>
  </xdr:twoCellAnchor>
  <xdr:twoCellAnchor>
    <xdr:from>
      <xdr:col>0</xdr:col>
      <xdr:colOff>0</xdr:colOff>
      <xdr:row>136</xdr:row>
      <xdr:rowOff>3176</xdr:rowOff>
    </xdr:from>
    <xdr:to>
      <xdr:col>3</xdr:col>
      <xdr:colOff>66675</xdr:colOff>
      <xdr:row>136</xdr:row>
      <xdr:rowOff>105768</xdr:rowOff>
    </xdr:to>
    <xdr:sp macro="" textlink="">
      <xdr:nvSpPr>
        <xdr:cNvPr id="14" name="TextBox 13">
          <a:extLst>
            <a:ext uri="{FF2B5EF4-FFF2-40B4-BE49-F238E27FC236}">
              <a16:creationId xmlns:a16="http://schemas.microsoft.com/office/drawing/2014/main" id="{00000000-0008-0000-1000-00000E000000}"/>
            </a:ext>
          </a:extLst>
        </xdr:cNvPr>
        <xdr:cNvSpPr txBox="1"/>
      </xdr:nvSpPr>
      <xdr:spPr>
        <a:xfrm>
          <a:off x="0" y="30264101"/>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X15A9T</a:t>
          </a:r>
        </a:p>
      </xdr:txBody>
    </xdr:sp>
    <xdr:clientData/>
  </xdr:twoCellAnchor>
  <xdr:twoCellAnchor>
    <xdr:from>
      <xdr:col>4</xdr:col>
      <xdr:colOff>0</xdr:colOff>
      <xdr:row>33</xdr:row>
      <xdr:rowOff>0</xdr:rowOff>
    </xdr:from>
    <xdr:to>
      <xdr:col>7</xdr:col>
      <xdr:colOff>1905</xdr:colOff>
      <xdr:row>38</xdr:row>
      <xdr:rowOff>83820</xdr:rowOff>
    </xdr:to>
    <xdr:sp macro="" textlink="">
      <xdr:nvSpPr>
        <xdr:cNvPr id="15" name="TextBox 14">
          <a:extLst>
            <a:ext uri="{FF2B5EF4-FFF2-40B4-BE49-F238E27FC236}">
              <a16:creationId xmlns:a16="http://schemas.microsoft.com/office/drawing/2014/main" id="{00000000-0008-0000-1000-00000F000000}"/>
            </a:ext>
          </a:extLst>
        </xdr:cNvPr>
        <xdr:cNvSpPr txBox="1"/>
      </xdr:nvSpPr>
      <xdr:spPr>
        <a:xfrm>
          <a:off x="1171575" y="5638800"/>
          <a:ext cx="5697855" cy="3141345"/>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indent="0"/>
          <a:r>
            <a:rPr lang="en-AU" sz="900" b="1">
              <a:solidFill>
                <a:schemeClr val="dk1"/>
              </a:solidFill>
              <a:effectLst/>
              <a:latin typeface="Cambria" panose="02040503050406030204" pitchFamily="18" charset="0"/>
              <a:ea typeface="+mn-ea"/>
              <a:cs typeface="+mn-cs"/>
            </a:rPr>
            <a:t>Accounting Policy</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Revenue from </a:t>
          </a: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mn-cs"/>
            </a:rPr>
            <a:t>contracts with customers </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is recognised when </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Cambria" panose="02040503050406030204" pitchFamily="18" charset="0"/>
              <a:cs typeface="+mn-cs"/>
            </a:rPr>
            <a:t>control has been transferred to the </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buyer.  </a:t>
          </a: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mn-cs"/>
            </a:rPr>
            <a:t>[Disclose policies and jugements in applyinng AASB 1058]</a:t>
          </a: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The following is a description of principal activities from which the Entity generates its revenue: </a:t>
          </a: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mn-cs"/>
            </a:rPr>
            <a:t>[Disclose details of products/services along with the nature, timing and significant payment terms]</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 </a:t>
          </a:r>
          <a:endPar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The transaction price is the total amount of consideration to which the Entity expects to be entitled in exchange for transferring promised goods or services to a customer.  The consideration promised in a contract with a customer may include fixed amounts, variable amounts, or both. </a:t>
          </a: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mn-cs"/>
            </a:rPr>
            <a:t>[Disclose whether practical expedient in AASB 15.121 is applied by providing qualitative explanation and whether any consideration from contracts with customers is not included in the transaction price].</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srgbClr val="00B050"/>
              </a:solidFill>
              <a:effectLst/>
              <a:uLnTx/>
              <a:uFillTx/>
              <a:latin typeface="Cambria" panose="02040503050406030204" pitchFamily="18"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mn-cs"/>
            </a:rPr>
            <a:t>Receivables for goods and services, which have 30 day terms, are recognised at the nominal amounts due less any impairment allowance account.  Collectability of debts is reviewed at end of the reporting period. Allowances are made when collectability of the debt is no longer probable. </a:t>
          </a:r>
        </a:p>
      </xdr:txBody>
    </xdr:sp>
    <xdr:clientData/>
  </xdr:twoCellAnchor>
  <xdr:twoCellAnchor>
    <xdr:from>
      <xdr:col>0</xdr:col>
      <xdr:colOff>0</xdr:colOff>
      <xdr:row>7</xdr:row>
      <xdr:rowOff>3175</xdr:rowOff>
    </xdr:from>
    <xdr:to>
      <xdr:col>3</xdr:col>
      <xdr:colOff>66675</xdr:colOff>
      <xdr:row>7</xdr:row>
      <xdr:rowOff>105767</xdr:rowOff>
    </xdr:to>
    <xdr:sp macro="" textlink="">
      <xdr:nvSpPr>
        <xdr:cNvPr id="16" name="TextBox 15">
          <a:extLst>
            <a:ext uri="{FF2B5EF4-FFF2-40B4-BE49-F238E27FC236}">
              <a16:creationId xmlns:a16="http://schemas.microsoft.com/office/drawing/2014/main" id="{D97E9046-A236-F9A8-C07F-0C2F367B60E1}"/>
            </a:ext>
          </a:extLst>
        </xdr:cNvPr>
        <xdr:cNvSpPr txBox="1"/>
      </xdr:nvSpPr>
      <xdr:spPr>
        <a:xfrm>
          <a:off x="0" y="927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X16A0T</a:t>
          </a:r>
        </a:p>
      </xdr:txBody>
    </xdr:sp>
    <xdr:clientData/>
  </xdr:twoCellAnchor>
  <xdr:twoCellAnchor>
    <xdr:from>
      <xdr:col>0</xdr:col>
      <xdr:colOff>0</xdr:colOff>
      <xdr:row>42</xdr:row>
      <xdr:rowOff>3175</xdr:rowOff>
    </xdr:from>
    <xdr:to>
      <xdr:col>3</xdr:col>
      <xdr:colOff>66675</xdr:colOff>
      <xdr:row>42</xdr:row>
      <xdr:rowOff>105767</xdr:rowOff>
    </xdr:to>
    <xdr:sp macro="" textlink="">
      <xdr:nvSpPr>
        <xdr:cNvPr id="17" name="TextBox 16">
          <a:extLst>
            <a:ext uri="{FF2B5EF4-FFF2-40B4-BE49-F238E27FC236}">
              <a16:creationId xmlns:a16="http://schemas.microsoft.com/office/drawing/2014/main" id="{9CC5FB82-1A77-351C-28C7-B8FAB4A93CDF}"/>
            </a:ext>
          </a:extLst>
        </xdr:cNvPr>
        <xdr:cNvSpPr txBox="1"/>
      </xdr:nvSpPr>
      <xdr:spPr>
        <a:xfrm>
          <a:off x="0" y="91852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X16A1T</a:t>
          </a:r>
        </a:p>
      </xdr:txBody>
    </xdr:sp>
    <xdr:clientData/>
  </xdr:twoCellAnchor>
  <xdr:twoCellAnchor>
    <xdr:from>
      <xdr:col>0</xdr:col>
      <xdr:colOff>0</xdr:colOff>
      <xdr:row>47</xdr:row>
      <xdr:rowOff>3175</xdr:rowOff>
    </xdr:from>
    <xdr:to>
      <xdr:col>3</xdr:col>
      <xdr:colOff>66675</xdr:colOff>
      <xdr:row>47</xdr:row>
      <xdr:rowOff>105767</xdr:rowOff>
    </xdr:to>
    <xdr:sp macro="" textlink="">
      <xdr:nvSpPr>
        <xdr:cNvPr id="18" name="TextBox 17">
          <a:extLst>
            <a:ext uri="{FF2B5EF4-FFF2-40B4-BE49-F238E27FC236}">
              <a16:creationId xmlns:a16="http://schemas.microsoft.com/office/drawing/2014/main" id="{2AF7870E-56B0-0BAB-715B-0D89A6328E3B}"/>
            </a:ext>
          </a:extLst>
        </xdr:cNvPr>
        <xdr:cNvSpPr txBox="1"/>
      </xdr:nvSpPr>
      <xdr:spPr>
        <a:xfrm>
          <a:off x="0" y="9937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X16A2T</a:t>
          </a:r>
        </a:p>
      </xdr:txBody>
    </xdr:sp>
    <xdr:clientData/>
  </xdr:twoCellAnchor>
  <xdr:twoCellAnchor>
    <xdr:from>
      <xdr:col>0</xdr:col>
      <xdr:colOff>0</xdr:colOff>
      <xdr:row>56</xdr:row>
      <xdr:rowOff>3175</xdr:rowOff>
    </xdr:from>
    <xdr:to>
      <xdr:col>3</xdr:col>
      <xdr:colOff>66675</xdr:colOff>
      <xdr:row>56</xdr:row>
      <xdr:rowOff>105767</xdr:rowOff>
    </xdr:to>
    <xdr:sp macro="" textlink="">
      <xdr:nvSpPr>
        <xdr:cNvPr id="19" name="TextBox 18">
          <a:extLst>
            <a:ext uri="{FF2B5EF4-FFF2-40B4-BE49-F238E27FC236}">
              <a16:creationId xmlns:a16="http://schemas.microsoft.com/office/drawing/2014/main" id="{4774568B-68FF-3399-3E77-AA35F0C20D3B}"/>
            </a:ext>
          </a:extLst>
        </xdr:cNvPr>
        <xdr:cNvSpPr txBox="1"/>
      </xdr:nvSpPr>
      <xdr:spPr>
        <a:xfrm>
          <a:off x="0" y="11385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X16A3T</a:t>
          </a:r>
        </a:p>
      </xdr:txBody>
    </xdr:sp>
    <xdr:clientData/>
  </xdr:twoCellAnchor>
  <xdr:twoCellAnchor>
    <xdr:from>
      <xdr:col>0</xdr:col>
      <xdr:colOff>0</xdr:colOff>
      <xdr:row>63</xdr:row>
      <xdr:rowOff>3175</xdr:rowOff>
    </xdr:from>
    <xdr:to>
      <xdr:col>3</xdr:col>
      <xdr:colOff>66675</xdr:colOff>
      <xdr:row>63</xdr:row>
      <xdr:rowOff>105767</xdr:rowOff>
    </xdr:to>
    <xdr:sp macro="" textlink="">
      <xdr:nvSpPr>
        <xdr:cNvPr id="20" name="TextBox 19">
          <a:extLst>
            <a:ext uri="{FF2B5EF4-FFF2-40B4-BE49-F238E27FC236}">
              <a16:creationId xmlns:a16="http://schemas.microsoft.com/office/drawing/2014/main" id="{712DD9C3-F94E-C0DD-4109-2B3BEA55FFDA}"/>
            </a:ext>
          </a:extLst>
        </xdr:cNvPr>
        <xdr:cNvSpPr txBox="1"/>
      </xdr:nvSpPr>
      <xdr:spPr>
        <a:xfrm>
          <a:off x="0" y="12414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X16A4T</a:t>
          </a:r>
        </a:p>
      </xdr:txBody>
    </xdr:sp>
    <xdr:clientData/>
  </xdr:twoCellAnchor>
  <xdr:twoCellAnchor>
    <xdr:from>
      <xdr:col>0</xdr:col>
      <xdr:colOff>0</xdr:colOff>
      <xdr:row>96</xdr:row>
      <xdr:rowOff>3175</xdr:rowOff>
    </xdr:from>
    <xdr:to>
      <xdr:col>3</xdr:col>
      <xdr:colOff>66675</xdr:colOff>
      <xdr:row>96</xdr:row>
      <xdr:rowOff>105767</xdr:rowOff>
    </xdr:to>
    <xdr:sp macro="" textlink="">
      <xdr:nvSpPr>
        <xdr:cNvPr id="21" name="TextBox 20">
          <a:extLst>
            <a:ext uri="{FF2B5EF4-FFF2-40B4-BE49-F238E27FC236}">
              <a16:creationId xmlns:a16="http://schemas.microsoft.com/office/drawing/2014/main" id="{56965C4D-05A5-2B3E-C47C-61DEC45BD9AB}"/>
            </a:ext>
          </a:extLst>
        </xdr:cNvPr>
        <xdr:cNvSpPr txBox="1"/>
      </xdr:nvSpPr>
      <xdr:spPr>
        <a:xfrm>
          <a:off x="0" y="206724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X16A5T</a:t>
          </a:r>
        </a:p>
      </xdr:txBody>
    </xdr:sp>
    <xdr:clientData/>
  </xdr:twoCellAnchor>
  <xdr:twoCellAnchor>
    <xdr:from>
      <xdr:col>0</xdr:col>
      <xdr:colOff>0</xdr:colOff>
      <xdr:row>112</xdr:row>
      <xdr:rowOff>3175</xdr:rowOff>
    </xdr:from>
    <xdr:to>
      <xdr:col>3</xdr:col>
      <xdr:colOff>66675</xdr:colOff>
      <xdr:row>112</xdr:row>
      <xdr:rowOff>105767</xdr:rowOff>
    </xdr:to>
    <xdr:sp macro="" textlink="">
      <xdr:nvSpPr>
        <xdr:cNvPr id="22" name="TextBox 21">
          <a:extLst>
            <a:ext uri="{FF2B5EF4-FFF2-40B4-BE49-F238E27FC236}">
              <a16:creationId xmlns:a16="http://schemas.microsoft.com/office/drawing/2014/main" id="{5EE0635D-92FF-CC64-290F-2630FE0E1789}"/>
            </a:ext>
          </a:extLst>
        </xdr:cNvPr>
        <xdr:cNvSpPr txBox="1"/>
      </xdr:nvSpPr>
      <xdr:spPr>
        <a:xfrm>
          <a:off x="0" y="242728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X16A6T</a:t>
          </a:r>
        </a:p>
      </xdr:txBody>
    </xdr:sp>
    <xdr:clientData/>
  </xdr:twoCellAnchor>
  <xdr:twoCellAnchor>
    <xdr:from>
      <xdr:col>0</xdr:col>
      <xdr:colOff>0</xdr:colOff>
      <xdr:row>117</xdr:row>
      <xdr:rowOff>3175</xdr:rowOff>
    </xdr:from>
    <xdr:to>
      <xdr:col>3</xdr:col>
      <xdr:colOff>66675</xdr:colOff>
      <xdr:row>117</xdr:row>
      <xdr:rowOff>105767</xdr:rowOff>
    </xdr:to>
    <xdr:sp macro="" textlink="">
      <xdr:nvSpPr>
        <xdr:cNvPr id="23" name="TextBox 22">
          <a:extLst>
            <a:ext uri="{FF2B5EF4-FFF2-40B4-BE49-F238E27FC236}">
              <a16:creationId xmlns:a16="http://schemas.microsoft.com/office/drawing/2014/main" id="{6CBDA958-E5B3-FCA2-BEAC-F27A2A932375}"/>
            </a:ext>
          </a:extLst>
        </xdr:cNvPr>
        <xdr:cNvSpPr txBox="1"/>
      </xdr:nvSpPr>
      <xdr:spPr>
        <a:xfrm>
          <a:off x="0" y="250444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X16A7T</a:t>
          </a:r>
        </a:p>
      </xdr:txBody>
    </xdr:sp>
    <xdr:clientData/>
  </xdr:twoCellAnchor>
  <xdr:twoCellAnchor>
    <xdr:from>
      <xdr:col>0</xdr:col>
      <xdr:colOff>0</xdr:colOff>
      <xdr:row>124</xdr:row>
      <xdr:rowOff>3175</xdr:rowOff>
    </xdr:from>
    <xdr:to>
      <xdr:col>3</xdr:col>
      <xdr:colOff>66675</xdr:colOff>
      <xdr:row>124</xdr:row>
      <xdr:rowOff>105767</xdr:rowOff>
    </xdr:to>
    <xdr:sp macro="" textlink="">
      <xdr:nvSpPr>
        <xdr:cNvPr id="24" name="TextBox 23">
          <a:extLst>
            <a:ext uri="{FF2B5EF4-FFF2-40B4-BE49-F238E27FC236}">
              <a16:creationId xmlns:a16="http://schemas.microsoft.com/office/drawing/2014/main" id="{0BFA6F06-2C73-F688-428A-EE36B43054FA}"/>
            </a:ext>
          </a:extLst>
        </xdr:cNvPr>
        <xdr:cNvSpPr txBox="1"/>
      </xdr:nvSpPr>
      <xdr:spPr>
        <a:xfrm>
          <a:off x="0" y="27054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X16A8T</a:t>
          </a:r>
        </a:p>
      </xdr:txBody>
    </xdr:sp>
    <xdr:clientData/>
  </xdr:twoCellAnchor>
  <xdr:twoCellAnchor>
    <xdr:from>
      <xdr:col>0</xdr:col>
      <xdr:colOff>0</xdr:colOff>
      <xdr:row>135</xdr:row>
      <xdr:rowOff>3175</xdr:rowOff>
    </xdr:from>
    <xdr:to>
      <xdr:col>3</xdr:col>
      <xdr:colOff>66675</xdr:colOff>
      <xdr:row>135</xdr:row>
      <xdr:rowOff>105767</xdr:rowOff>
    </xdr:to>
    <xdr:sp macro="" textlink="">
      <xdr:nvSpPr>
        <xdr:cNvPr id="25" name="TextBox 24">
          <a:extLst>
            <a:ext uri="{FF2B5EF4-FFF2-40B4-BE49-F238E27FC236}">
              <a16:creationId xmlns:a16="http://schemas.microsoft.com/office/drawing/2014/main" id="{0E7F4304-5D05-72F7-0310-C156D0A8417E}"/>
            </a:ext>
          </a:extLst>
        </xdr:cNvPr>
        <xdr:cNvSpPr txBox="1"/>
      </xdr:nvSpPr>
      <xdr:spPr>
        <a:xfrm>
          <a:off x="0" y="301117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X16A9T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xdr:col>
      <xdr:colOff>10160</xdr:colOff>
      <xdr:row>74</xdr:row>
      <xdr:rowOff>114300</xdr:rowOff>
    </xdr:from>
    <xdr:to>
      <xdr:col>6</xdr:col>
      <xdr:colOff>932329</xdr:colOff>
      <xdr:row>77</xdr:row>
      <xdr:rowOff>7620</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172210" y="12925425"/>
          <a:ext cx="6027569" cy="1026795"/>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The entity administers a number of grant and subsidy schemes on behalf of the Government.</a:t>
          </a:r>
          <a:r>
            <a:rPr lang="en-AU" sz="900" baseline="0">
              <a:solidFill>
                <a:schemeClr val="dk1"/>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Grant and subsidy liabilities are recognised to the extent that (i) the services required to be performed by the grantee have been performed or (ii) the grant eligibility criteria have been satisfied, but payments due have not been made.  When the Government enters into an agreement to make these grants and services but services have not been performed or criteria satisfied, this is considered a commitment.</a:t>
          </a:r>
        </a:p>
      </xdr:txBody>
    </xdr:sp>
    <xdr:clientData/>
  </xdr:twoCellAnchor>
  <xdr:twoCellAnchor>
    <xdr:from>
      <xdr:col>4</xdr:col>
      <xdr:colOff>10160</xdr:colOff>
      <xdr:row>110</xdr:row>
      <xdr:rowOff>106681</xdr:rowOff>
    </xdr:from>
    <xdr:to>
      <xdr:col>6</xdr:col>
      <xdr:colOff>932329</xdr:colOff>
      <xdr:row>112</xdr:row>
      <xdr:rowOff>8966</xdr:rowOff>
    </xdr:to>
    <xdr:sp macro="" textlink="">
      <xdr:nvSpPr>
        <xdr:cNvPr id="3" name="TextBox 2">
          <a:extLst>
            <a:ext uri="{FF2B5EF4-FFF2-40B4-BE49-F238E27FC236}">
              <a16:creationId xmlns:a16="http://schemas.microsoft.com/office/drawing/2014/main" id="{00000000-0008-0000-1100-000003000000}"/>
            </a:ext>
          </a:extLst>
        </xdr:cNvPr>
        <xdr:cNvSpPr txBox="1"/>
      </xdr:nvSpPr>
      <xdr:spPr>
        <a:xfrm>
          <a:off x="1172210" y="20375881"/>
          <a:ext cx="6027569" cy="67381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Payments to corporate Commonwealth entities from amounts appropriated for that purpose are classified as administered expenses, equity injections or loans of the relevant portfolio department. The appropriation to the department is disclosed under</a:t>
          </a:r>
          <a:r>
            <a:rPr lang="en-AU" sz="900" baseline="0">
              <a:solidFill>
                <a:schemeClr val="dk1"/>
              </a:solidFill>
              <a:effectLst/>
              <a:latin typeface="Cambria" panose="02040503050406030204" pitchFamily="18" charset="0"/>
              <a:ea typeface="+mn-ea"/>
              <a:cs typeface="+mn-cs"/>
            </a:rPr>
            <a:t> the Funding section - Appropriations</a:t>
          </a:r>
          <a:r>
            <a:rPr lang="en-AU" sz="900">
              <a:solidFill>
                <a:schemeClr val="dk1"/>
              </a:solidFill>
              <a:effectLst/>
              <a:latin typeface="Cambria" panose="02040503050406030204" pitchFamily="18" charset="0"/>
              <a:ea typeface="+mn-ea"/>
              <a:cs typeface="+mn-cs"/>
            </a:rPr>
            <a:t>.</a:t>
          </a:r>
        </a:p>
      </xdr:txBody>
    </xdr:sp>
    <xdr:clientData/>
  </xdr:twoCellAnchor>
  <xdr:twoCellAnchor editAs="oneCell">
    <xdr:from>
      <xdr:col>4</xdr:col>
      <xdr:colOff>17930</xdr:colOff>
      <xdr:row>1</xdr:row>
      <xdr:rowOff>0</xdr:rowOff>
    </xdr:from>
    <xdr:to>
      <xdr:col>6</xdr:col>
      <xdr:colOff>114651</xdr:colOff>
      <xdr:row>2</xdr:row>
      <xdr:rowOff>365760</xdr:rowOff>
    </xdr:to>
    <xdr:sp macro="" textlink="">
      <xdr:nvSpPr>
        <xdr:cNvPr id="4" name="TextBox 3">
          <a:extLst>
            <a:ext uri="{FF2B5EF4-FFF2-40B4-BE49-F238E27FC236}">
              <a16:creationId xmlns:a16="http://schemas.microsoft.com/office/drawing/2014/main" id="{00000000-0008-0000-1100-000004000000}"/>
            </a:ext>
          </a:extLst>
        </xdr:cNvPr>
        <xdr:cNvSpPr txBox="1"/>
      </xdr:nvSpPr>
      <xdr:spPr>
        <a:xfrm>
          <a:off x="1179980" y="161925"/>
          <a:ext cx="5221171" cy="60388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Income and Expenses Administered on Behalf of Government </a:t>
          </a:r>
        </a:p>
      </xdr:txBody>
    </xdr:sp>
    <xdr:clientData/>
  </xdr:twoCellAnchor>
  <xdr:twoCellAnchor editAs="oneCell">
    <xdr:from>
      <xdr:col>4</xdr:col>
      <xdr:colOff>8965</xdr:colOff>
      <xdr:row>2</xdr:row>
      <xdr:rowOff>304799</xdr:rowOff>
    </xdr:from>
    <xdr:to>
      <xdr:col>6</xdr:col>
      <xdr:colOff>145131</xdr:colOff>
      <xdr:row>4</xdr:row>
      <xdr:rowOff>172</xdr:rowOff>
    </xdr:to>
    <xdr:sp macro="" textlink="">
      <xdr:nvSpPr>
        <xdr:cNvPr id="5" name="TextBox 4">
          <a:extLst>
            <a:ext uri="{FF2B5EF4-FFF2-40B4-BE49-F238E27FC236}">
              <a16:creationId xmlns:a16="http://schemas.microsoft.com/office/drawing/2014/main" id="{00000000-0008-0000-1100-000005000000}"/>
            </a:ext>
          </a:extLst>
        </xdr:cNvPr>
        <xdr:cNvSpPr txBox="1"/>
      </xdr:nvSpPr>
      <xdr:spPr>
        <a:xfrm>
          <a:off x="1171015" y="704849"/>
          <a:ext cx="5260616" cy="61929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This section analyses the activities that [Entity] does not control but administers on behalf of the Government. Unless otherwise noted, the accounting policies adopted are consistent with those applied for departmental reporting.</a:t>
          </a:r>
        </a:p>
      </xdr:txBody>
    </xdr:sp>
    <xdr:clientData/>
  </xdr:twoCellAnchor>
  <xdr:twoCellAnchor>
    <xdr:from>
      <xdr:col>0</xdr:col>
      <xdr:colOff>0</xdr:colOff>
      <xdr:row>3</xdr:row>
      <xdr:rowOff>3175</xdr:rowOff>
    </xdr:from>
    <xdr:to>
      <xdr:col>3</xdr:col>
      <xdr:colOff>66675</xdr:colOff>
      <xdr:row>3</xdr:row>
      <xdr:rowOff>105767</xdr:rowOff>
    </xdr:to>
    <xdr:sp macro="" textlink="">
      <xdr:nvSpPr>
        <xdr:cNvPr id="6" name="TextBox 5">
          <a:extLst>
            <a:ext uri="{FF2B5EF4-FFF2-40B4-BE49-F238E27FC236}">
              <a16:creationId xmlns:a16="http://schemas.microsoft.com/office/drawing/2014/main" id="{00000000-0008-0000-1100-000006000000}"/>
            </a:ext>
          </a:extLst>
        </xdr:cNvPr>
        <xdr:cNvSpPr txBox="1"/>
      </xdr:nvSpPr>
      <xdr:spPr>
        <a:xfrm>
          <a:off x="0" y="841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X17A0T</a:t>
          </a:r>
        </a:p>
      </xdr:txBody>
    </xdr:sp>
    <xdr:clientData/>
  </xdr:twoCellAnchor>
  <xdr:twoCellAnchor>
    <xdr:from>
      <xdr:col>0</xdr:col>
      <xdr:colOff>0</xdr:colOff>
      <xdr:row>19</xdr:row>
      <xdr:rowOff>3175</xdr:rowOff>
    </xdr:from>
    <xdr:to>
      <xdr:col>3</xdr:col>
      <xdr:colOff>66675</xdr:colOff>
      <xdr:row>20</xdr:row>
      <xdr:rowOff>14327</xdr:rowOff>
    </xdr:to>
    <xdr:sp macro="" textlink="">
      <xdr:nvSpPr>
        <xdr:cNvPr id="7" name="TextBox 6">
          <a:extLst>
            <a:ext uri="{FF2B5EF4-FFF2-40B4-BE49-F238E27FC236}">
              <a16:creationId xmlns:a16="http://schemas.microsoft.com/office/drawing/2014/main" id="{00000000-0008-0000-1100-000007000000}"/>
            </a:ext>
          </a:extLst>
        </xdr:cNvPr>
        <xdr:cNvSpPr txBox="1"/>
      </xdr:nvSpPr>
      <xdr:spPr>
        <a:xfrm>
          <a:off x="0" y="3613150"/>
          <a:ext cx="66675" cy="10640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X17A1T</a:t>
          </a:r>
        </a:p>
      </xdr:txBody>
    </xdr:sp>
    <xdr:clientData/>
  </xdr:twoCellAnchor>
  <xdr:twoCellAnchor>
    <xdr:from>
      <xdr:col>0</xdr:col>
      <xdr:colOff>0</xdr:colOff>
      <xdr:row>51</xdr:row>
      <xdr:rowOff>3175</xdr:rowOff>
    </xdr:from>
    <xdr:to>
      <xdr:col>3</xdr:col>
      <xdr:colOff>66675</xdr:colOff>
      <xdr:row>51</xdr:row>
      <xdr:rowOff>105767</xdr:rowOff>
    </xdr:to>
    <xdr:sp macro="" textlink="">
      <xdr:nvSpPr>
        <xdr:cNvPr id="8" name="TextBox 7">
          <a:extLst>
            <a:ext uri="{FF2B5EF4-FFF2-40B4-BE49-F238E27FC236}">
              <a16:creationId xmlns:a16="http://schemas.microsoft.com/office/drawing/2014/main" id="{00000000-0008-0000-1100-000008000000}"/>
            </a:ext>
          </a:extLst>
        </xdr:cNvPr>
        <xdr:cNvSpPr txBox="1"/>
      </xdr:nvSpPr>
      <xdr:spPr>
        <a:xfrm>
          <a:off x="0" y="98139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X17A3T</a:t>
          </a:r>
        </a:p>
      </xdr:txBody>
    </xdr:sp>
    <xdr:clientData/>
  </xdr:twoCellAnchor>
  <xdr:twoCellAnchor>
    <xdr:from>
      <xdr:col>0</xdr:col>
      <xdr:colOff>0</xdr:colOff>
      <xdr:row>56</xdr:row>
      <xdr:rowOff>3175</xdr:rowOff>
    </xdr:from>
    <xdr:to>
      <xdr:col>3</xdr:col>
      <xdr:colOff>66675</xdr:colOff>
      <xdr:row>56</xdr:row>
      <xdr:rowOff>105767</xdr:rowOff>
    </xdr:to>
    <xdr:sp macro="" textlink="">
      <xdr:nvSpPr>
        <xdr:cNvPr id="9" name="TextBox 8">
          <a:extLst>
            <a:ext uri="{FF2B5EF4-FFF2-40B4-BE49-F238E27FC236}">
              <a16:creationId xmlns:a16="http://schemas.microsoft.com/office/drawing/2014/main" id="{00000000-0008-0000-1100-000009000000}"/>
            </a:ext>
          </a:extLst>
        </xdr:cNvPr>
        <xdr:cNvSpPr txBox="1"/>
      </xdr:nvSpPr>
      <xdr:spPr>
        <a:xfrm>
          <a:off x="0" y="107378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X17A4T</a:t>
          </a:r>
        </a:p>
      </xdr:txBody>
    </xdr:sp>
    <xdr:clientData/>
  </xdr:twoCellAnchor>
  <xdr:twoCellAnchor>
    <xdr:from>
      <xdr:col>0</xdr:col>
      <xdr:colOff>0</xdr:colOff>
      <xdr:row>74</xdr:row>
      <xdr:rowOff>3175</xdr:rowOff>
    </xdr:from>
    <xdr:to>
      <xdr:col>3</xdr:col>
      <xdr:colOff>66675</xdr:colOff>
      <xdr:row>74</xdr:row>
      <xdr:rowOff>105767</xdr:rowOff>
    </xdr:to>
    <xdr:sp macro="" textlink="">
      <xdr:nvSpPr>
        <xdr:cNvPr id="10" name="TextBox 9">
          <a:extLst>
            <a:ext uri="{FF2B5EF4-FFF2-40B4-BE49-F238E27FC236}">
              <a16:creationId xmlns:a16="http://schemas.microsoft.com/office/drawing/2014/main" id="{00000000-0008-0000-1100-00000A000000}"/>
            </a:ext>
          </a:extLst>
        </xdr:cNvPr>
        <xdr:cNvSpPr txBox="1"/>
      </xdr:nvSpPr>
      <xdr:spPr>
        <a:xfrm>
          <a:off x="0" y="128143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X17A5T</a:t>
          </a:r>
        </a:p>
      </xdr:txBody>
    </xdr:sp>
    <xdr:clientData/>
  </xdr:twoCellAnchor>
  <xdr:twoCellAnchor>
    <xdr:from>
      <xdr:col>0</xdr:col>
      <xdr:colOff>0</xdr:colOff>
      <xdr:row>82</xdr:row>
      <xdr:rowOff>3174</xdr:rowOff>
    </xdr:from>
    <xdr:to>
      <xdr:col>3</xdr:col>
      <xdr:colOff>66675</xdr:colOff>
      <xdr:row>82</xdr:row>
      <xdr:rowOff>105766</xdr:rowOff>
    </xdr:to>
    <xdr:sp macro="" textlink="">
      <xdr:nvSpPr>
        <xdr:cNvPr id="11" name="TextBox 10">
          <a:extLst>
            <a:ext uri="{FF2B5EF4-FFF2-40B4-BE49-F238E27FC236}">
              <a16:creationId xmlns:a16="http://schemas.microsoft.com/office/drawing/2014/main" id="{00000000-0008-0000-1100-00000B000000}"/>
            </a:ext>
          </a:extLst>
        </xdr:cNvPr>
        <xdr:cNvSpPr txBox="1"/>
      </xdr:nvSpPr>
      <xdr:spPr>
        <a:xfrm>
          <a:off x="0" y="14604999"/>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X17A6T</a:t>
          </a:r>
        </a:p>
      </xdr:txBody>
    </xdr:sp>
    <xdr:clientData/>
  </xdr:twoCellAnchor>
  <xdr:twoCellAnchor>
    <xdr:from>
      <xdr:col>0</xdr:col>
      <xdr:colOff>0</xdr:colOff>
      <xdr:row>103</xdr:row>
      <xdr:rowOff>3175</xdr:rowOff>
    </xdr:from>
    <xdr:to>
      <xdr:col>3</xdr:col>
      <xdr:colOff>66675</xdr:colOff>
      <xdr:row>103</xdr:row>
      <xdr:rowOff>105767</xdr:rowOff>
    </xdr:to>
    <xdr:sp macro="" textlink="">
      <xdr:nvSpPr>
        <xdr:cNvPr id="13" name="TextBox 12">
          <a:extLst>
            <a:ext uri="{FF2B5EF4-FFF2-40B4-BE49-F238E27FC236}">
              <a16:creationId xmlns:a16="http://schemas.microsoft.com/office/drawing/2014/main" id="{00000000-0008-0000-1100-00000D000000}"/>
            </a:ext>
          </a:extLst>
        </xdr:cNvPr>
        <xdr:cNvSpPr txBox="1"/>
      </xdr:nvSpPr>
      <xdr:spPr>
        <a:xfrm>
          <a:off x="0" y="191960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X17A8T</a:t>
          </a:r>
        </a:p>
      </xdr:txBody>
    </xdr:sp>
    <xdr:clientData/>
  </xdr:twoCellAnchor>
  <xdr:twoCellAnchor>
    <xdr:from>
      <xdr:col>0</xdr:col>
      <xdr:colOff>0</xdr:colOff>
      <xdr:row>107</xdr:row>
      <xdr:rowOff>3175</xdr:rowOff>
    </xdr:from>
    <xdr:to>
      <xdr:col>3</xdr:col>
      <xdr:colOff>66675</xdr:colOff>
      <xdr:row>107</xdr:row>
      <xdr:rowOff>105767</xdr:rowOff>
    </xdr:to>
    <xdr:sp macro="" textlink="">
      <xdr:nvSpPr>
        <xdr:cNvPr id="14" name="TextBox 13">
          <a:extLst>
            <a:ext uri="{FF2B5EF4-FFF2-40B4-BE49-F238E27FC236}">
              <a16:creationId xmlns:a16="http://schemas.microsoft.com/office/drawing/2014/main" id="{00000000-0008-0000-1100-00000E000000}"/>
            </a:ext>
          </a:extLst>
        </xdr:cNvPr>
        <xdr:cNvSpPr txBox="1"/>
      </xdr:nvSpPr>
      <xdr:spPr>
        <a:xfrm>
          <a:off x="0" y="19815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X17A9T</a:t>
          </a:r>
        </a:p>
      </xdr:txBody>
    </xdr:sp>
    <xdr:clientData/>
  </xdr:twoCellAnchor>
  <xdr:twoCellAnchor>
    <xdr:from>
      <xdr:col>4</xdr:col>
      <xdr:colOff>3175</xdr:colOff>
      <xdr:row>43</xdr:row>
      <xdr:rowOff>9525</xdr:rowOff>
    </xdr:from>
    <xdr:to>
      <xdr:col>7</xdr:col>
      <xdr:colOff>7620</xdr:colOff>
      <xdr:row>44</xdr:row>
      <xdr:rowOff>838200</xdr:rowOff>
    </xdr:to>
    <xdr:sp macro="" textlink="">
      <xdr:nvSpPr>
        <xdr:cNvPr id="15" name="TextBox 14">
          <a:extLst>
            <a:ext uri="{FF2B5EF4-FFF2-40B4-BE49-F238E27FC236}">
              <a16:creationId xmlns:a16="http://schemas.microsoft.com/office/drawing/2014/main" id="{00000000-0008-0000-1100-00000F000000}"/>
            </a:ext>
          </a:extLst>
        </xdr:cNvPr>
        <xdr:cNvSpPr txBox="1">
          <a:spLocks/>
        </xdr:cNvSpPr>
      </xdr:nvSpPr>
      <xdr:spPr>
        <a:xfrm>
          <a:off x="1165225" y="7448550"/>
          <a:ext cx="6043295" cy="933450"/>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cs typeface="Times New Roman" panose="02020603050405020304" pitchFamily="18" charset="0"/>
            </a:rPr>
            <a:t>Accounting Policy</a:t>
          </a:r>
        </a:p>
        <a:p>
          <a:r>
            <a:rPr lang="en-AU" sz="900" b="0" i="1" u="sng">
              <a:latin typeface="Cambria" panose="02040503050406030204" pitchFamily="18" charset="0"/>
              <a:cs typeface="Times New Roman" panose="02020603050405020304" pitchFamily="18" charset="0"/>
            </a:rPr>
            <a:t>Short-term leases and leases of low-value assets</a:t>
          </a:r>
        </a:p>
        <a:p>
          <a:r>
            <a:rPr lang="en-AU" sz="900" b="0">
              <a:latin typeface="Cambria" panose="02040503050406030204" pitchFamily="18" charset="0"/>
              <a:cs typeface="Times New Roman" panose="02020603050405020304" pitchFamily="18" charset="0"/>
            </a:rPr>
            <a:t>The Entity has elected not to recognise right-of-use assets and lease liabilities for short-term leases of assets that have a lease term of 12 months or less and leases of  low-value assets (less than $10,000 per asset). The entity recognises the lease payments associated with these leases as an expense on a straight-line basis over the lease term.</a:t>
          </a:r>
        </a:p>
      </xdr:txBody>
    </xdr:sp>
    <xdr:clientData/>
  </xdr:twoCellAnchor>
  <xdr:twoCellAnchor>
    <xdr:from>
      <xdr:col>0</xdr:col>
      <xdr:colOff>0</xdr:colOff>
      <xdr:row>80</xdr:row>
      <xdr:rowOff>3175</xdr:rowOff>
    </xdr:from>
    <xdr:to>
      <xdr:col>3</xdr:col>
      <xdr:colOff>66675</xdr:colOff>
      <xdr:row>80</xdr:row>
      <xdr:rowOff>105767</xdr:rowOff>
    </xdr:to>
    <xdr:sp macro="" textlink="">
      <xdr:nvSpPr>
        <xdr:cNvPr id="16" name="TextBox 15">
          <a:extLst>
            <a:ext uri="{FF2B5EF4-FFF2-40B4-BE49-F238E27FC236}">
              <a16:creationId xmlns:a16="http://schemas.microsoft.com/office/drawing/2014/main" id="{00000000-0008-0000-1100-000010000000}"/>
            </a:ext>
          </a:extLst>
        </xdr:cNvPr>
        <xdr:cNvSpPr txBox="1"/>
      </xdr:nvSpPr>
      <xdr:spPr>
        <a:xfrm>
          <a:off x="0" y="14290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X14A4T</a:t>
          </a:r>
        </a:p>
      </xdr:txBody>
    </xdr:sp>
    <xdr:clientData/>
  </xdr:twoCellAnchor>
  <xdr:twoCellAnchor>
    <xdr:from>
      <xdr:col>4</xdr:col>
      <xdr:colOff>0</xdr:colOff>
      <xdr:row>16</xdr:row>
      <xdr:rowOff>66675</xdr:rowOff>
    </xdr:from>
    <xdr:to>
      <xdr:col>7</xdr:col>
      <xdr:colOff>4445</xdr:colOff>
      <xdr:row>19</xdr:row>
      <xdr:rowOff>19050</xdr:rowOff>
    </xdr:to>
    <xdr:sp macro="" textlink="">
      <xdr:nvSpPr>
        <xdr:cNvPr id="17" name="TextBox 16">
          <a:extLst>
            <a:ext uri="{FF2B5EF4-FFF2-40B4-BE49-F238E27FC236}">
              <a16:creationId xmlns:a16="http://schemas.microsoft.com/office/drawing/2014/main" id="{00000000-0008-0000-1100-000011000000}"/>
            </a:ext>
          </a:extLst>
        </xdr:cNvPr>
        <xdr:cNvSpPr txBox="1">
          <a:spLocks/>
        </xdr:cNvSpPr>
      </xdr:nvSpPr>
      <xdr:spPr>
        <a:xfrm>
          <a:off x="1162050" y="3219450"/>
          <a:ext cx="6043295" cy="409575"/>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indent="0"/>
          <a:r>
            <a:rPr lang="en-AU" sz="900" b="1">
              <a:solidFill>
                <a:schemeClr val="dk1"/>
              </a:solidFill>
              <a:latin typeface="Cambria" panose="02040503050406030204" pitchFamily="18" charset="0"/>
              <a:ea typeface="+mn-ea"/>
              <a:cs typeface="Times New Roman" panose="02020603050405020304" pitchFamily="18" charset="0"/>
            </a:rPr>
            <a:t>Accounting Policy</a:t>
          </a:r>
        </a:p>
        <a:p>
          <a:pPr marL="0" indent="0"/>
          <a:r>
            <a:rPr lang="en-AU" sz="900" b="0">
              <a:solidFill>
                <a:schemeClr val="dk1"/>
              </a:solidFill>
              <a:latin typeface="Cambria" panose="02040503050406030204" pitchFamily="18" charset="0"/>
              <a:ea typeface="+mn-ea"/>
              <a:cs typeface="Times New Roman" panose="02020603050405020304" pitchFamily="18" charset="0"/>
            </a:rPr>
            <a:t>Accounting policies for employee related expenses is contained in the People and relationships section.</a:t>
          </a:r>
        </a:p>
      </xdr:txBody>
    </xdr:sp>
    <xdr:clientData/>
  </xdr:twoCellAnchor>
  <xdr:twoCellAnchor>
    <xdr:from>
      <xdr:col>4</xdr:col>
      <xdr:colOff>0</xdr:colOff>
      <xdr:row>86</xdr:row>
      <xdr:rowOff>66676</xdr:rowOff>
    </xdr:from>
    <xdr:to>
      <xdr:col>6</xdr:col>
      <xdr:colOff>932328</xdr:colOff>
      <xdr:row>87</xdr:row>
      <xdr:rowOff>142876</xdr:rowOff>
    </xdr:to>
    <xdr:sp macro="" textlink="">
      <xdr:nvSpPr>
        <xdr:cNvPr id="18" name="TextBox 17">
          <a:extLst>
            <a:ext uri="{FF2B5EF4-FFF2-40B4-BE49-F238E27FC236}">
              <a16:creationId xmlns:a16="http://schemas.microsoft.com/office/drawing/2014/main" id="{00000000-0008-0000-1100-000012000000}"/>
            </a:ext>
          </a:extLst>
        </xdr:cNvPr>
        <xdr:cNvSpPr txBox="1"/>
      </xdr:nvSpPr>
      <xdr:spPr>
        <a:xfrm>
          <a:off x="1162050" y="15401926"/>
          <a:ext cx="6037728" cy="41910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All borrowing costs are expensed as incurred. </a:t>
          </a:r>
        </a:p>
      </xdr:txBody>
    </xdr:sp>
    <xdr:clientData/>
  </xdr:twoCellAnchor>
  <xdr:twoCellAnchor>
    <xdr:from>
      <xdr:col>4</xdr:col>
      <xdr:colOff>9525</xdr:colOff>
      <xdr:row>122</xdr:row>
      <xdr:rowOff>38101</xdr:rowOff>
    </xdr:from>
    <xdr:to>
      <xdr:col>6</xdr:col>
      <xdr:colOff>932329</xdr:colOff>
      <xdr:row>122</xdr:row>
      <xdr:rowOff>907775</xdr:rowOff>
    </xdr:to>
    <xdr:sp macro="" textlink="">
      <xdr:nvSpPr>
        <xdr:cNvPr id="19" name="TextBox 18">
          <a:extLst>
            <a:ext uri="{FF2B5EF4-FFF2-40B4-BE49-F238E27FC236}">
              <a16:creationId xmlns:a16="http://schemas.microsoft.com/office/drawing/2014/main" id="{00000000-0008-0000-1100-000013000000}"/>
            </a:ext>
          </a:extLst>
        </xdr:cNvPr>
        <xdr:cNvSpPr txBox="1"/>
      </xdr:nvSpPr>
      <xdr:spPr>
        <a:xfrm>
          <a:off x="1171575" y="23155276"/>
          <a:ext cx="6028204" cy="86967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The [disclose name of the section] of the entity provides services on a for-profit basis and is subject to the Australian Government’s Competitive Neutrality Policy. The above amounts have been calculated as being payable to the Australian Government in the form of company income tax under the Income Tax Assessment Acts had they applied.  These amounts have been paid or are payable by the entity to the Official Public Account.</a:t>
          </a:r>
        </a:p>
      </xdr:txBody>
    </xdr:sp>
    <xdr:clientData/>
  </xdr:twoCellAnchor>
  <xdr:twoCellAnchor>
    <xdr:from>
      <xdr:col>0</xdr:col>
      <xdr:colOff>0</xdr:colOff>
      <xdr:row>8</xdr:row>
      <xdr:rowOff>3175</xdr:rowOff>
    </xdr:from>
    <xdr:to>
      <xdr:col>3</xdr:col>
      <xdr:colOff>66675</xdr:colOff>
      <xdr:row>8</xdr:row>
      <xdr:rowOff>105767</xdr:rowOff>
    </xdr:to>
    <xdr:sp macro="" textlink="">
      <xdr:nvSpPr>
        <xdr:cNvPr id="20" name="TextBox 19">
          <a:extLst>
            <a:ext uri="{FF2B5EF4-FFF2-40B4-BE49-F238E27FC236}">
              <a16:creationId xmlns:a16="http://schemas.microsoft.com/office/drawing/2014/main" id="{9D95FF43-47C8-CB1C-D284-F566CBE3FEC4}"/>
            </a:ext>
          </a:extLst>
        </xdr:cNvPr>
        <xdr:cNvSpPr txBox="1"/>
      </xdr:nvSpPr>
      <xdr:spPr>
        <a:xfrm>
          <a:off x="0" y="1936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X17A0T</a:t>
          </a:r>
        </a:p>
      </xdr:txBody>
    </xdr:sp>
    <xdr:clientData/>
  </xdr:twoCellAnchor>
  <xdr:twoCellAnchor>
    <xdr:from>
      <xdr:col>0</xdr:col>
      <xdr:colOff>0</xdr:colOff>
      <xdr:row>20</xdr:row>
      <xdr:rowOff>3175</xdr:rowOff>
    </xdr:from>
    <xdr:to>
      <xdr:col>3</xdr:col>
      <xdr:colOff>66675</xdr:colOff>
      <xdr:row>20</xdr:row>
      <xdr:rowOff>105767</xdr:rowOff>
    </xdr:to>
    <xdr:sp macro="" textlink="">
      <xdr:nvSpPr>
        <xdr:cNvPr id="21" name="TextBox 20">
          <a:extLst>
            <a:ext uri="{FF2B5EF4-FFF2-40B4-BE49-F238E27FC236}">
              <a16:creationId xmlns:a16="http://schemas.microsoft.com/office/drawing/2014/main" id="{C8A1988B-1F84-9783-2FED-67043D93E724}"/>
            </a:ext>
          </a:extLst>
        </xdr:cNvPr>
        <xdr:cNvSpPr txBox="1"/>
      </xdr:nvSpPr>
      <xdr:spPr>
        <a:xfrm>
          <a:off x="0" y="37084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X17A1T</a:t>
          </a:r>
        </a:p>
      </xdr:txBody>
    </xdr:sp>
    <xdr:clientData/>
  </xdr:twoCellAnchor>
  <xdr:twoCellAnchor>
    <xdr:from>
      <xdr:col>0</xdr:col>
      <xdr:colOff>0</xdr:colOff>
      <xdr:row>48</xdr:row>
      <xdr:rowOff>3175</xdr:rowOff>
    </xdr:from>
    <xdr:to>
      <xdr:col>3</xdr:col>
      <xdr:colOff>66675</xdr:colOff>
      <xdr:row>48</xdr:row>
      <xdr:rowOff>105767</xdr:rowOff>
    </xdr:to>
    <xdr:sp macro="" textlink="">
      <xdr:nvSpPr>
        <xdr:cNvPr id="22" name="TextBox 21">
          <a:extLst>
            <a:ext uri="{FF2B5EF4-FFF2-40B4-BE49-F238E27FC236}">
              <a16:creationId xmlns:a16="http://schemas.microsoft.com/office/drawing/2014/main" id="{8C9D597F-E78D-C53E-06D5-A1097BB452E2}"/>
            </a:ext>
          </a:extLst>
        </xdr:cNvPr>
        <xdr:cNvSpPr txBox="1"/>
      </xdr:nvSpPr>
      <xdr:spPr>
        <a:xfrm>
          <a:off x="0" y="8899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X17A2T</a:t>
          </a:r>
        </a:p>
      </xdr:txBody>
    </xdr:sp>
    <xdr:clientData/>
  </xdr:twoCellAnchor>
  <xdr:twoCellAnchor>
    <xdr:from>
      <xdr:col>0</xdr:col>
      <xdr:colOff>0</xdr:colOff>
      <xdr:row>53</xdr:row>
      <xdr:rowOff>3175</xdr:rowOff>
    </xdr:from>
    <xdr:to>
      <xdr:col>3</xdr:col>
      <xdr:colOff>66675</xdr:colOff>
      <xdr:row>53</xdr:row>
      <xdr:rowOff>105767</xdr:rowOff>
    </xdr:to>
    <xdr:sp macro="" textlink="">
      <xdr:nvSpPr>
        <xdr:cNvPr id="23" name="TextBox 22">
          <a:extLst>
            <a:ext uri="{FF2B5EF4-FFF2-40B4-BE49-F238E27FC236}">
              <a16:creationId xmlns:a16="http://schemas.microsoft.com/office/drawing/2014/main" id="{4A7333DD-54A9-1869-C447-7F36017B118F}"/>
            </a:ext>
          </a:extLst>
        </xdr:cNvPr>
        <xdr:cNvSpPr txBox="1"/>
      </xdr:nvSpPr>
      <xdr:spPr>
        <a:xfrm>
          <a:off x="0" y="10128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X17A3T</a:t>
          </a:r>
        </a:p>
      </xdr:txBody>
    </xdr:sp>
    <xdr:clientData/>
  </xdr:twoCellAnchor>
  <xdr:twoCellAnchor>
    <xdr:from>
      <xdr:col>0</xdr:col>
      <xdr:colOff>0</xdr:colOff>
      <xdr:row>60</xdr:row>
      <xdr:rowOff>3175</xdr:rowOff>
    </xdr:from>
    <xdr:to>
      <xdr:col>3</xdr:col>
      <xdr:colOff>66675</xdr:colOff>
      <xdr:row>60</xdr:row>
      <xdr:rowOff>105767</xdr:rowOff>
    </xdr:to>
    <xdr:sp macro="" textlink="">
      <xdr:nvSpPr>
        <xdr:cNvPr id="24" name="TextBox 23">
          <a:extLst>
            <a:ext uri="{FF2B5EF4-FFF2-40B4-BE49-F238E27FC236}">
              <a16:creationId xmlns:a16="http://schemas.microsoft.com/office/drawing/2014/main" id="{9BBADB0F-2250-5187-5DF6-477777A33B57}"/>
            </a:ext>
          </a:extLst>
        </xdr:cNvPr>
        <xdr:cNvSpPr txBox="1"/>
      </xdr:nvSpPr>
      <xdr:spPr>
        <a:xfrm>
          <a:off x="0" y="113474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X17A4T</a:t>
          </a:r>
        </a:p>
      </xdr:txBody>
    </xdr:sp>
    <xdr:clientData/>
  </xdr:twoCellAnchor>
  <xdr:twoCellAnchor>
    <xdr:from>
      <xdr:col>0</xdr:col>
      <xdr:colOff>0</xdr:colOff>
      <xdr:row>74</xdr:row>
      <xdr:rowOff>3175</xdr:rowOff>
    </xdr:from>
    <xdr:to>
      <xdr:col>3</xdr:col>
      <xdr:colOff>66675</xdr:colOff>
      <xdr:row>74</xdr:row>
      <xdr:rowOff>105767</xdr:rowOff>
    </xdr:to>
    <xdr:sp macro="" textlink="">
      <xdr:nvSpPr>
        <xdr:cNvPr id="25" name="TextBox 24">
          <a:extLst>
            <a:ext uri="{FF2B5EF4-FFF2-40B4-BE49-F238E27FC236}">
              <a16:creationId xmlns:a16="http://schemas.microsoft.com/office/drawing/2014/main" id="{C5EE2533-D4C9-5AFB-C371-755A917FD89A}"/>
            </a:ext>
          </a:extLst>
        </xdr:cNvPr>
        <xdr:cNvSpPr txBox="1"/>
      </xdr:nvSpPr>
      <xdr:spPr>
        <a:xfrm>
          <a:off x="0" y="134239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X17A5T</a:t>
          </a:r>
        </a:p>
      </xdr:txBody>
    </xdr:sp>
    <xdr:clientData/>
  </xdr:twoCellAnchor>
  <xdr:twoCellAnchor>
    <xdr:from>
      <xdr:col>0</xdr:col>
      <xdr:colOff>0</xdr:colOff>
      <xdr:row>85</xdr:row>
      <xdr:rowOff>3175</xdr:rowOff>
    </xdr:from>
    <xdr:to>
      <xdr:col>3</xdr:col>
      <xdr:colOff>66675</xdr:colOff>
      <xdr:row>86</xdr:row>
      <xdr:rowOff>0</xdr:rowOff>
    </xdr:to>
    <xdr:sp macro="" textlink="">
      <xdr:nvSpPr>
        <xdr:cNvPr id="26" name="TextBox 25">
          <a:extLst>
            <a:ext uri="{FF2B5EF4-FFF2-40B4-BE49-F238E27FC236}">
              <a16:creationId xmlns:a16="http://schemas.microsoft.com/office/drawing/2014/main" id="{3EB704EC-5FEC-1EC1-1FB4-D953FA2B30DA}"/>
            </a:ext>
          </a:extLst>
        </xdr:cNvPr>
        <xdr:cNvSpPr txBox="1"/>
      </xdr:nvSpPr>
      <xdr:spPr>
        <a:xfrm>
          <a:off x="0" y="156718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X17A6T</a:t>
          </a:r>
        </a:p>
      </xdr:txBody>
    </xdr:sp>
    <xdr:clientData/>
  </xdr:twoCellAnchor>
  <xdr:twoCellAnchor>
    <xdr:from>
      <xdr:col>0</xdr:col>
      <xdr:colOff>0</xdr:colOff>
      <xdr:row>93</xdr:row>
      <xdr:rowOff>3175</xdr:rowOff>
    </xdr:from>
    <xdr:to>
      <xdr:col>3</xdr:col>
      <xdr:colOff>66675</xdr:colOff>
      <xdr:row>93</xdr:row>
      <xdr:rowOff>105767</xdr:rowOff>
    </xdr:to>
    <xdr:sp macro="" textlink="">
      <xdr:nvSpPr>
        <xdr:cNvPr id="27" name="TextBox 26">
          <a:extLst>
            <a:ext uri="{FF2B5EF4-FFF2-40B4-BE49-F238E27FC236}">
              <a16:creationId xmlns:a16="http://schemas.microsoft.com/office/drawing/2014/main" id="{08F50B8A-1C9F-50F3-DE5C-11E317B0D63D}"/>
            </a:ext>
          </a:extLst>
        </xdr:cNvPr>
        <xdr:cNvSpPr txBox="1"/>
      </xdr:nvSpPr>
      <xdr:spPr>
        <a:xfrm>
          <a:off x="0" y="17367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X17A7T</a:t>
          </a:r>
        </a:p>
      </xdr:txBody>
    </xdr:sp>
    <xdr:clientData/>
  </xdr:twoCellAnchor>
  <xdr:twoCellAnchor>
    <xdr:from>
      <xdr:col>0</xdr:col>
      <xdr:colOff>0</xdr:colOff>
      <xdr:row>103</xdr:row>
      <xdr:rowOff>3175</xdr:rowOff>
    </xdr:from>
    <xdr:to>
      <xdr:col>3</xdr:col>
      <xdr:colOff>66675</xdr:colOff>
      <xdr:row>103</xdr:row>
      <xdr:rowOff>105767</xdr:rowOff>
    </xdr:to>
    <xdr:sp macro="" textlink="">
      <xdr:nvSpPr>
        <xdr:cNvPr id="29" name="TextBox 28">
          <a:extLst>
            <a:ext uri="{FF2B5EF4-FFF2-40B4-BE49-F238E27FC236}">
              <a16:creationId xmlns:a16="http://schemas.microsoft.com/office/drawing/2014/main" id="{DFDA80DA-DFEB-59D2-BE9E-32D133C72A4F}"/>
            </a:ext>
          </a:extLst>
        </xdr:cNvPr>
        <xdr:cNvSpPr txBox="1"/>
      </xdr:nvSpPr>
      <xdr:spPr>
        <a:xfrm>
          <a:off x="0" y="198056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X17A9T</a:t>
          </a:r>
        </a:p>
      </xdr:txBody>
    </xdr:sp>
    <xdr:clientData/>
  </xdr:twoCellAnchor>
  <xdr:twoCellAnchor>
    <xdr:from>
      <xdr:col>0</xdr:col>
      <xdr:colOff>0</xdr:colOff>
      <xdr:row>109</xdr:row>
      <xdr:rowOff>3175</xdr:rowOff>
    </xdr:from>
    <xdr:to>
      <xdr:col>3</xdr:col>
      <xdr:colOff>66675</xdr:colOff>
      <xdr:row>109</xdr:row>
      <xdr:rowOff>105767</xdr:rowOff>
    </xdr:to>
    <xdr:sp macro="" textlink="">
      <xdr:nvSpPr>
        <xdr:cNvPr id="30" name="TextBox 29">
          <a:extLst>
            <a:ext uri="{FF2B5EF4-FFF2-40B4-BE49-F238E27FC236}">
              <a16:creationId xmlns:a16="http://schemas.microsoft.com/office/drawing/2014/main" id="{4E223EA9-820D-8AC2-E1E3-904B6B414A6D}"/>
            </a:ext>
          </a:extLst>
        </xdr:cNvPr>
        <xdr:cNvSpPr txBox="1"/>
      </xdr:nvSpPr>
      <xdr:spPr>
        <a:xfrm>
          <a:off x="0" y="207295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X17A10T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11430</xdr:colOff>
      <xdr:row>46</xdr:row>
      <xdr:rowOff>80011</xdr:rowOff>
    </xdr:from>
    <xdr:to>
      <xdr:col>6</xdr:col>
      <xdr:colOff>883919</xdr:colOff>
      <xdr:row>47</xdr:row>
      <xdr:rowOff>30480</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1259205" y="7176136"/>
          <a:ext cx="5701664" cy="68389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All administered revenues are revenues relating to ordinary activities performed by the entity on behalf of the Australian Government. As such, administered appropriations are not revenues of the individual entity that oversees distribution or expenditure of the funds as directed.</a:t>
          </a:r>
        </a:p>
      </xdr:txBody>
    </xdr:sp>
    <xdr:clientData/>
  </xdr:twoCellAnchor>
  <xdr:twoCellAnchor>
    <xdr:from>
      <xdr:col>4</xdr:col>
      <xdr:colOff>5715</xdr:colOff>
      <xdr:row>54</xdr:row>
      <xdr:rowOff>85726</xdr:rowOff>
    </xdr:from>
    <xdr:to>
      <xdr:col>7</xdr:col>
      <xdr:colOff>0</xdr:colOff>
      <xdr:row>55</xdr:row>
      <xdr:rowOff>76200</xdr:rowOff>
    </xdr:to>
    <xdr:sp macro="" textlink="">
      <xdr:nvSpPr>
        <xdr:cNvPr id="3" name="TextBox 2">
          <a:extLst>
            <a:ext uri="{FF2B5EF4-FFF2-40B4-BE49-F238E27FC236}">
              <a16:creationId xmlns:a16="http://schemas.microsoft.com/office/drawing/2014/main" id="{00000000-0008-0000-1200-000003000000}"/>
            </a:ext>
          </a:extLst>
        </xdr:cNvPr>
        <xdr:cNvSpPr txBox="1"/>
      </xdr:nvSpPr>
      <xdr:spPr>
        <a:xfrm>
          <a:off x="1253490" y="8924926"/>
          <a:ext cx="5709285" cy="46672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[Revenue is generated from/Fees are charged for] [...].  Administered fee revenue is recognised when [...].</a:t>
          </a:r>
        </a:p>
      </xdr:txBody>
    </xdr:sp>
    <xdr:clientData/>
  </xdr:twoCellAnchor>
  <xdr:twoCellAnchor>
    <xdr:from>
      <xdr:col>4</xdr:col>
      <xdr:colOff>9525</xdr:colOff>
      <xdr:row>18</xdr:row>
      <xdr:rowOff>120015</xdr:rowOff>
    </xdr:from>
    <xdr:to>
      <xdr:col>7</xdr:col>
      <xdr:colOff>0</xdr:colOff>
      <xdr:row>20</xdr:row>
      <xdr:rowOff>24765</xdr:rowOff>
    </xdr:to>
    <xdr:sp macro="" textlink="">
      <xdr:nvSpPr>
        <xdr:cNvPr id="4" name="TextBox 3">
          <a:extLst>
            <a:ext uri="{FF2B5EF4-FFF2-40B4-BE49-F238E27FC236}">
              <a16:creationId xmlns:a16="http://schemas.microsoft.com/office/drawing/2014/main" id="{00000000-0008-0000-1200-000004000000}"/>
            </a:ext>
          </a:extLst>
        </xdr:cNvPr>
        <xdr:cNvSpPr txBox="1"/>
      </xdr:nvSpPr>
      <xdr:spPr>
        <a:xfrm>
          <a:off x="1257300" y="2710815"/>
          <a:ext cx="5705475" cy="38100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[Revenue is generated from income tax] [...].  Administered income tax revenue is recognised when [...].</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5" name="TextBox 4">
          <a:extLst>
            <a:ext uri="{FF2B5EF4-FFF2-40B4-BE49-F238E27FC236}">
              <a16:creationId xmlns:a16="http://schemas.microsoft.com/office/drawing/2014/main" id="{00000000-0008-0000-1200-000005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X18A0T</a:t>
          </a:r>
        </a:p>
      </xdr:txBody>
    </xdr:sp>
    <xdr:clientData/>
  </xdr:twoCellAnchor>
  <xdr:twoCellAnchor>
    <xdr:from>
      <xdr:col>0</xdr:col>
      <xdr:colOff>0</xdr:colOff>
      <xdr:row>21</xdr:row>
      <xdr:rowOff>3175</xdr:rowOff>
    </xdr:from>
    <xdr:to>
      <xdr:col>3</xdr:col>
      <xdr:colOff>66675</xdr:colOff>
      <xdr:row>21</xdr:row>
      <xdr:rowOff>105767</xdr:rowOff>
    </xdr:to>
    <xdr:sp macro="" textlink="">
      <xdr:nvSpPr>
        <xdr:cNvPr id="6" name="TextBox 5">
          <a:extLst>
            <a:ext uri="{FF2B5EF4-FFF2-40B4-BE49-F238E27FC236}">
              <a16:creationId xmlns:a16="http://schemas.microsoft.com/office/drawing/2014/main" id="{00000000-0008-0000-1200-000006000000}"/>
            </a:ext>
          </a:extLst>
        </xdr:cNvPr>
        <xdr:cNvSpPr txBox="1"/>
      </xdr:nvSpPr>
      <xdr:spPr>
        <a:xfrm>
          <a:off x="0" y="31559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X18A1T</a:t>
          </a:r>
        </a:p>
      </xdr:txBody>
    </xdr:sp>
    <xdr:clientData/>
  </xdr:twoCellAnchor>
  <xdr:twoCellAnchor>
    <xdr:from>
      <xdr:col>0</xdr:col>
      <xdr:colOff>0</xdr:colOff>
      <xdr:row>30</xdr:row>
      <xdr:rowOff>3175</xdr:rowOff>
    </xdr:from>
    <xdr:to>
      <xdr:col>3</xdr:col>
      <xdr:colOff>66675</xdr:colOff>
      <xdr:row>30</xdr:row>
      <xdr:rowOff>105767</xdr:rowOff>
    </xdr:to>
    <xdr:sp macro="" textlink="">
      <xdr:nvSpPr>
        <xdr:cNvPr id="7" name="TextBox 6">
          <a:extLst>
            <a:ext uri="{FF2B5EF4-FFF2-40B4-BE49-F238E27FC236}">
              <a16:creationId xmlns:a16="http://schemas.microsoft.com/office/drawing/2014/main" id="{00000000-0008-0000-1200-000007000000}"/>
            </a:ext>
          </a:extLst>
        </xdr:cNvPr>
        <xdr:cNvSpPr txBox="1"/>
      </xdr:nvSpPr>
      <xdr:spPr>
        <a:xfrm>
          <a:off x="0" y="44894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X18A2T</a:t>
          </a:r>
        </a:p>
      </xdr:txBody>
    </xdr:sp>
    <xdr:clientData/>
  </xdr:twoCellAnchor>
  <xdr:twoCellAnchor>
    <xdr:from>
      <xdr:col>0</xdr:col>
      <xdr:colOff>0</xdr:colOff>
      <xdr:row>42</xdr:row>
      <xdr:rowOff>3175</xdr:rowOff>
    </xdr:from>
    <xdr:to>
      <xdr:col>3</xdr:col>
      <xdr:colOff>66675</xdr:colOff>
      <xdr:row>42</xdr:row>
      <xdr:rowOff>105767</xdr:rowOff>
    </xdr:to>
    <xdr:sp macro="" textlink="">
      <xdr:nvSpPr>
        <xdr:cNvPr id="8" name="TextBox 7">
          <a:extLst>
            <a:ext uri="{FF2B5EF4-FFF2-40B4-BE49-F238E27FC236}">
              <a16:creationId xmlns:a16="http://schemas.microsoft.com/office/drawing/2014/main" id="{00000000-0008-0000-1200-000008000000}"/>
            </a:ext>
          </a:extLst>
        </xdr:cNvPr>
        <xdr:cNvSpPr txBox="1"/>
      </xdr:nvSpPr>
      <xdr:spPr>
        <a:xfrm>
          <a:off x="0" y="64897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X18A3T</a:t>
          </a:r>
        </a:p>
      </xdr:txBody>
    </xdr:sp>
    <xdr:clientData/>
  </xdr:twoCellAnchor>
  <xdr:twoCellAnchor>
    <xdr:from>
      <xdr:col>0</xdr:col>
      <xdr:colOff>0</xdr:colOff>
      <xdr:row>48</xdr:row>
      <xdr:rowOff>3175</xdr:rowOff>
    </xdr:from>
    <xdr:to>
      <xdr:col>3</xdr:col>
      <xdr:colOff>66675</xdr:colOff>
      <xdr:row>48</xdr:row>
      <xdr:rowOff>105767</xdr:rowOff>
    </xdr:to>
    <xdr:sp macro="" textlink="">
      <xdr:nvSpPr>
        <xdr:cNvPr id="9" name="TextBox 8">
          <a:extLst>
            <a:ext uri="{FF2B5EF4-FFF2-40B4-BE49-F238E27FC236}">
              <a16:creationId xmlns:a16="http://schemas.microsoft.com/office/drawing/2014/main" id="{00000000-0008-0000-1200-000009000000}"/>
            </a:ext>
          </a:extLst>
        </xdr:cNvPr>
        <xdr:cNvSpPr txBox="1"/>
      </xdr:nvSpPr>
      <xdr:spPr>
        <a:xfrm>
          <a:off x="0" y="7956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X18A4T</a:t>
          </a:r>
        </a:p>
      </xdr:txBody>
    </xdr:sp>
    <xdr:clientData/>
  </xdr:twoCellAnchor>
  <xdr:twoCellAnchor>
    <xdr:from>
      <xdr:col>0</xdr:col>
      <xdr:colOff>0</xdr:colOff>
      <xdr:row>59</xdr:row>
      <xdr:rowOff>3175</xdr:rowOff>
    </xdr:from>
    <xdr:to>
      <xdr:col>3</xdr:col>
      <xdr:colOff>66675</xdr:colOff>
      <xdr:row>59</xdr:row>
      <xdr:rowOff>105767</xdr:rowOff>
    </xdr:to>
    <xdr:sp macro="" textlink="">
      <xdr:nvSpPr>
        <xdr:cNvPr id="10" name="TextBox 9">
          <a:extLst>
            <a:ext uri="{FF2B5EF4-FFF2-40B4-BE49-F238E27FC236}">
              <a16:creationId xmlns:a16="http://schemas.microsoft.com/office/drawing/2014/main" id="{00000000-0008-0000-1200-00000A000000}"/>
            </a:ext>
          </a:extLst>
        </xdr:cNvPr>
        <xdr:cNvSpPr txBox="1"/>
      </xdr:nvSpPr>
      <xdr:spPr>
        <a:xfrm>
          <a:off x="0" y="9985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X18A5T</a:t>
          </a:r>
        </a:p>
      </xdr:txBody>
    </xdr:sp>
    <xdr:clientData/>
  </xdr:twoCellAnchor>
  <xdr:twoCellAnchor>
    <xdr:from>
      <xdr:col>0</xdr:col>
      <xdr:colOff>0</xdr:colOff>
      <xdr:row>71</xdr:row>
      <xdr:rowOff>3175</xdr:rowOff>
    </xdr:from>
    <xdr:to>
      <xdr:col>3</xdr:col>
      <xdr:colOff>66675</xdr:colOff>
      <xdr:row>71</xdr:row>
      <xdr:rowOff>105767</xdr:rowOff>
    </xdr:to>
    <xdr:sp macro="" textlink="">
      <xdr:nvSpPr>
        <xdr:cNvPr id="11" name="TextBox 10">
          <a:extLst>
            <a:ext uri="{FF2B5EF4-FFF2-40B4-BE49-F238E27FC236}">
              <a16:creationId xmlns:a16="http://schemas.microsoft.com/office/drawing/2014/main" id="{00000000-0008-0000-1200-00000B000000}"/>
            </a:ext>
          </a:extLst>
        </xdr:cNvPr>
        <xdr:cNvSpPr txBox="1"/>
      </xdr:nvSpPr>
      <xdr:spPr>
        <a:xfrm>
          <a:off x="0" y="11814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X18A6T</a:t>
          </a:r>
        </a:p>
      </xdr:txBody>
    </xdr:sp>
    <xdr:clientData/>
  </xdr:twoCellAnchor>
  <xdr:twoCellAnchor>
    <xdr:from>
      <xdr:col>0</xdr:col>
      <xdr:colOff>0</xdr:colOff>
      <xdr:row>78</xdr:row>
      <xdr:rowOff>3175</xdr:rowOff>
    </xdr:from>
    <xdr:to>
      <xdr:col>3</xdr:col>
      <xdr:colOff>66675</xdr:colOff>
      <xdr:row>78</xdr:row>
      <xdr:rowOff>105767</xdr:rowOff>
    </xdr:to>
    <xdr:sp macro="" textlink="">
      <xdr:nvSpPr>
        <xdr:cNvPr id="12" name="TextBox 11">
          <a:extLst>
            <a:ext uri="{FF2B5EF4-FFF2-40B4-BE49-F238E27FC236}">
              <a16:creationId xmlns:a16="http://schemas.microsoft.com/office/drawing/2014/main" id="{00000000-0008-0000-1200-00000C000000}"/>
            </a:ext>
          </a:extLst>
        </xdr:cNvPr>
        <xdr:cNvSpPr txBox="1"/>
      </xdr:nvSpPr>
      <xdr:spPr>
        <a:xfrm>
          <a:off x="0" y="128809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X18A7T</a:t>
          </a:r>
        </a:p>
      </xdr:txBody>
    </xdr:sp>
    <xdr:clientData/>
  </xdr:twoCellAnchor>
  <xdr:twoCellAnchor>
    <xdr:from>
      <xdr:col>0</xdr:col>
      <xdr:colOff>0</xdr:colOff>
      <xdr:row>112</xdr:row>
      <xdr:rowOff>3174</xdr:rowOff>
    </xdr:from>
    <xdr:to>
      <xdr:col>3</xdr:col>
      <xdr:colOff>66675</xdr:colOff>
      <xdr:row>112</xdr:row>
      <xdr:rowOff>105766</xdr:rowOff>
    </xdr:to>
    <xdr:sp macro="" textlink="">
      <xdr:nvSpPr>
        <xdr:cNvPr id="13" name="TextBox 12">
          <a:extLst>
            <a:ext uri="{FF2B5EF4-FFF2-40B4-BE49-F238E27FC236}">
              <a16:creationId xmlns:a16="http://schemas.microsoft.com/office/drawing/2014/main" id="{00000000-0008-0000-1200-00000D000000}"/>
            </a:ext>
          </a:extLst>
        </xdr:cNvPr>
        <xdr:cNvSpPr txBox="1"/>
      </xdr:nvSpPr>
      <xdr:spPr>
        <a:xfrm>
          <a:off x="0" y="20834349"/>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X18A8T</a:t>
          </a:r>
        </a:p>
      </xdr:txBody>
    </xdr:sp>
    <xdr:clientData/>
  </xdr:twoCellAnchor>
  <xdr:twoCellAnchor>
    <xdr:from>
      <xdr:col>0</xdr:col>
      <xdr:colOff>0</xdr:colOff>
      <xdr:row>135</xdr:row>
      <xdr:rowOff>3174</xdr:rowOff>
    </xdr:from>
    <xdr:to>
      <xdr:col>3</xdr:col>
      <xdr:colOff>66675</xdr:colOff>
      <xdr:row>135</xdr:row>
      <xdr:rowOff>105766</xdr:rowOff>
    </xdr:to>
    <xdr:sp macro="" textlink="">
      <xdr:nvSpPr>
        <xdr:cNvPr id="14" name="TextBox 13">
          <a:extLst>
            <a:ext uri="{FF2B5EF4-FFF2-40B4-BE49-F238E27FC236}">
              <a16:creationId xmlns:a16="http://schemas.microsoft.com/office/drawing/2014/main" id="{00000000-0008-0000-1200-00000E000000}"/>
            </a:ext>
          </a:extLst>
        </xdr:cNvPr>
        <xdr:cNvSpPr txBox="1"/>
      </xdr:nvSpPr>
      <xdr:spPr>
        <a:xfrm>
          <a:off x="0" y="24491949"/>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X18A9T</a:t>
          </a:r>
        </a:p>
      </xdr:txBody>
    </xdr:sp>
    <xdr:clientData/>
  </xdr:twoCellAnchor>
  <xdr:twoCellAnchor>
    <xdr:from>
      <xdr:col>0</xdr:col>
      <xdr:colOff>0</xdr:colOff>
      <xdr:row>140</xdr:row>
      <xdr:rowOff>3174</xdr:rowOff>
    </xdr:from>
    <xdr:to>
      <xdr:col>3</xdr:col>
      <xdr:colOff>66675</xdr:colOff>
      <xdr:row>140</xdr:row>
      <xdr:rowOff>105766</xdr:rowOff>
    </xdr:to>
    <xdr:sp macro="" textlink="">
      <xdr:nvSpPr>
        <xdr:cNvPr id="15" name="TextBox 14">
          <a:extLst>
            <a:ext uri="{FF2B5EF4-FFF2-40B4-BE49-F238E27FC236}">
              <a16:creationId xmlns:a16="http://schemas.microsoft.com/office/drawing/2014/main" id="{00000000-0008-0000-1200-00000F000000}"/>
            </a:ext>
          </a:extLst>
        </xdr:cNvPr>
        <xdr:cNvSpPr txBox="1"/>
      </xdr:nvSpPr>
      <xdr:spPr>
        <a:xfrm>
          <a:off x="0" y="25196799"/>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X18A10T</a:t>
          </a:r>
        </a:p>
      </xdr:txBody>
    </xdr:sp>
    <xdr:clientData/>
  </xdr:twoCellAnchor>
  <xdr:twoCellAnchor>
    <xdr:from>
      <xdr:col>0</xdr:col>
      <xdr:colOff>0</xdr:colOff>
      <xdr:row>145</xdr:row>
      <xdr:rowOff>3174</xdr:rowOff>
    </xdr:from>
    <xdr:to>
      <xdr:col>3</xdr:col>
      <xdr:colOff>66675</xdr:colOff>
      <xdr:row>145</xdr:row>
      <xdr:rowOff>105766</xdr:rowOff>
    </xdr:to>
    <xdr:sp macro="" textlink="">
      <xdr:nvSpPr>
        <xdr:cNvPr id="16" name="TextBox 15">
          <a:extLst>
            <a:ext uri="{FF2B5EF4-FFF2-40B4-BE49-F238E27FC236}">
              <a16:creationId xmlns:a16="http://schemas.microsoft.com/office/drawing/2014/main" id="{00000000-0008-0000-1200-000010000000}"/>
            </a:ext>
          </a:extLst>
        </xdr:cNvPr>
        <xdr:cNvSpPr txBox="1"/>
      </xdr:nvSpPr>
      <xdr:spPr>
        <a:xfrm>
          <a:off x="0" y="26635074"/>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X18A11T</a:t>
          </a:r>
        </a:p>
      </xdr:txBody>
    </xdr:sp>
    <xdr:clientData/>
  </xdr:twoCellAnchor>
  <xdr:twoCellAnchor>
    <xdr:from>
      <xdr:col>4</xdr:col>
      <xdr:colOff>0</xdr:colOff>
      <xdr:row>37</xdr:row>
      <xdr:rowOff>0</xdr:rowOff>
    </xdr:from>
    <xdr:to>
      <xdr:col>6</xdr:col>
      <xdr:colOff>861060</xdr:colOff>
      <xdr:row>39</xdr:row>
      <xdr:rowOff>361950</xdr:rowOff>
    </xdr:to>
    <xdr:sp macro="" textlink="">
      <xdr:nvSpPr>
        <xdr:cNvPr id="17" name="TextBox 16">
          <a:extLst>
            <a:ext uri="{FF2B5EF4-FFF2-40B4-BE49-F238E27FC236}">
              <a16:creationId xmlns:a16="http://schemas.microsoft.com/office/drawing/2014/main" id="{00000000-0008-0000-1200-000011000000}"/>
            </a:ext>
          </a:extLst>
        </xdr:cNvPr>
        <xdr:cNvSpPr txBox="1"/>
      </xdr:nvSpPr>
      <xdr:spPr>
        <a:xfrm>
          <a:off x="1247775" y="5553075"/>
          <a:ext cx="5718810" cy="66675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a:solidFill>
                <a:schemeClr val="dk1"/>
              </a:solidFill>
              <a:effectLst/>
              <a:latin typeface="Cambria" panose="02040503050406030204" pitchFamily="18" charset="0"/>
              <a:ea typeface="+mn-ea"/>
              <a:cs typeface="+mn-cs"/>
            </a:rPr>
            <a:t>[For</a:t>
          </a:r>
          <a:r>
            <a:rPr lang="en-AU" sz="900" baseline="0">
              <a:solidFill>
                <a:schemeClr val="dk1"/>
              </a:solidFill>
              <a:effectLst/>
              <a:latin typeface="Cambria" panose="02040503050406030204" pitchFamily="18" charset="0"/>
              <a:ea typeface="+mn-ea"/>
              <a:cs typeface="+mn-cs"/>
            </a:rPr>
            <a:t> each class of taxation income that an entity cannot measure reliably during the period, Entity to disclose information about the nature of the taxation, reasons why the taxation cannot be measured reliably</a:t>
          </a:r>
        </a:p>
        <a:p>
          <a:r>
            <a:rPr lang="en-AU" sz="900" baseline="0">
              <a:solidFill>
                <a:schemeClr val="dk1"/>
              </a:solidFill>
              <a:effectLst/>
              <a:latin typeface="Cambria" panose="02040503050406030204" pitchFamily="18" charset="0"/>
              <a:ea typeface="+mn-ea"/>
              <a:cs typeface="+mn-cs"/>
            </a:rPr>
            <a:t>and when that uncertainty might be resolved.]</a:t>
          </a:r>
        </a:p>
      </xdr:txBody>
    </xdr:sp>
    <xdr:clientData/>
  </xdr:twoCellAnchor>
  <xdr:twoCellAnchor>
    <xdr:from>
      <xdr:col>4</xdr:col>
      <xdr:colOff>0</xdr:colOff>
      <xdr:row>67</xdr:row>
      <xdr:rowOff>132522</xdr:rowOff>
    </xdr:from>
    <xdr:to>
      <xdr:col>6</xdr:col>
      <xdr:colOff>868679</xdr:colOff>
      <xdr:row>70</xdr:row>
      <xdr:rowOff>65598</xdr:rowOff>
    </xdr:to>
    <xdr:sp macro="" textlink="">
      <xdr:nvSpPr>
        <xdr:cNvPr id="18" name="TextBox 17">
          <a:extLst>
            <a:ext uri="{FF2B5EF4-FFF2-40B4-BE49-F238E27FC236}">
              <a16:creationId xmlns:a16="http://schemas.microsoft.com/office/drawing/2014/main" id="{00000000-0008-0000-1200-000012000000}"/>
            </a:ext>
          </a:extLst>
        </xdr:cNvPr>
        <xdr:cNvSpPr txBox="1"/>
      </xdr:nvSpPr>
      <xdr:spPr>
        <a:xfrm>
          <a:off x="1247775" y="11333922"/>
          <a:ext cx="5716904" cy="390276"/>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mn-cs"/>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mn-cs"/>
            </a:rPr>
            <a:t>Interest revenue is recognised using the effective interest method. </a:t>
          </a:r>
        </a:p>
      </xdr:txBody>
    </xdr:sp>
    <xdr:clientData/>
  </xdr:twoCellAnchor>
  <xdr:twoCellAnchor>
    <xdr:from>
      <xdr:col>4</xdr:col>
      <xdr:colOff>13894</xdr:colOff>
      <xdr:row>122</xdr:row>
      <xdr:rowOff>16586</xdr:rowOff>
    </xdr:from>
    <xdr:to>
      <xdr:col>6</xdr:col>
      <xdr:colOff>859714</xdr:colOff>
      <xdr:row>131</xdr:row>
      <xdr:rowOff>144780</xdr:rowOff>
    </xdr:to>
    <xdr:sp macro="" textlink="">
      <xdr:nvSpPr>
        <xdr:cNvPr id="19" name="TextBox 18">
          <a:extLst>
            <a:ext uri="{FF2B5EF4-FFF2-40B4-BE49-F238E27FC236}">
              <a16:creationId xmlns:a16="http://schemas.microsoft.com/office/drawing/2014/main" id="{00000000-0008-0000-1200-000013000000}"/>
            </a:ext>
          </a:extLst>
        </xdr:cNvPr>
        <xdr:cNvSpPr txBox="1"/>
      </xdr:nvSpPr>
      <xdr:spPr>
        <a:xfrm>
          <a:off x="1261669" y="22562261"/>
          <a:ext cx="5703570" cy="161409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solidFill>
                <a:schemeClr val="dk1"/>
              </a:solidFill>
              <a:effectLst/>
              <a:latin typeface="Cambria" panose="02040503050406030204" pitchFamily="18" charset="0"/>
              <a:ea typeface="+mn-ea"/>
              <a:cs typeface="+mn-cs"/>
            </a:rPr>
            <a:t>Accounting Policy</a:t>
          </a:r>
        </a:p>
        <a:p>
          <a:r>
            <a:rPr lang="en-AU" sz="900" i="1" u="sng">
              <a:solidFill>
                <a:schemeClr val="dk1"/>
              </a:solidFill>
              <a:effectLst/>
              <a:latin typeface="Cambria" panose="02040503050406030204" pitchFamily="18" charset="0"/>
              <a:ea typeface="+mn-ea"/>
              <a:cs typeface="+mn-cs"/>
            </a:rPr>
            <a:t>Resources Received Free of Charge</a:t>
          </a:r>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Resources received free of charge are recognised as revenue when, and only when, a fair value can be reliably determined and the services would have been purchased if they had not been donated.  Use of those resources is recognised as an expense. Resources received free of charge are recorded as either revenue or gains depending on their nature.	</a:t>
          </a:r>
        </a:p>
        <a:p>
          <a:endParaRPr lang="en-AU" sz="900">
            <a:solidFill>
              <a:schemeClr val="dk1"/>
            </a:solidFill>
            <a:effectLst/>
            <a:latin typeface="Cambria" panose="02040503050406030204" pitchFamily="18" charset="0"/>
            <a:ea typeface="+mn-ea"/>
            <a:cs typeface="+mn-cs"/>
          </a:endParaRPr>
        </a:p>
        <a:p>
          <a:pPr eaLnBrk="1" fontAlgn="auto" latinLnBrk="0" hangingPunct="1"/>
          <a:r>
            <a:rPr lang="en-AU" sz="900" i="1" u="sng">
              <a:solidFill>
                <a:schemeClr val="dk1"/>
              </a:solidFill>
              <a:effectLst/>
              <a:latin typeface="Cambria" panose="02040503050406030204" pitchFamily="18" charset="0"/>
              <a:ea typeface="+mn-ea"/>
              <a:cs typeface="+mn-cs"/>
            </a:rPr>
            <a:t>Volunteer Services</a:t>
          </a:r>
        </a:p>
        <a:p>
          <a:r>
            <a:rPr lang="en-AU" sz="900">
              <a:solidFill>
                <a:schemeClr val="dk1"/>
              </a:solidFill>
              <a:effectLst/>
              <a:latin typeface="Cambria" panose="02040503050406030204" pitchFamily="18" charset="0"/>
              <a:ea typeface="+mn-ea"/>
              <a:cs typeface="+mn-cs"/>
            </a:rPr>
            <a:t>On the initial recognition of volunteer services as an asset or an expense, the Entity recognises any related amounts in accordance with the relevant standard.  The Entity recognises the excess of the fair value of the volunteer services over the recognised related amounts as income immediately in the income statement.</a:t>
          </a:r>
        </a:p>
        <a:p>
          <a:pPr marL="0" indent="0"/>
          <a:endParaRPr lang="en-AU" sz="900" b="0">
            <a:solidFill>
              <a:schemeClr val="dk1"/>
            </a:solidFill>
            <a:effectLst/>
            <a:latin typeface="Cambria" panose="02040503050406030204" pitchFamily="18" charset="0"/>
            <a:ea typeface="+mn-ea"/>
            <a:cs typeface="+mn-cs"/>
          </a:endParaRPr>
        </a:p>
      </xdr:txBody>
    </xdr:sp>
    <xdr:clientData/>
  </xdr:twoCellAnchor>
  <xdr:twoCellAnchor>
    <xdr:from>
      <xdr:col>4</xdr:col>
      <xdr:colOff>14654</xdr:colOff>
      <xdr:row>153</xdr:row>
      <xdr:rowOff>29308</xdr:rowOff>
    </xdr:from>
    <xdr:to>
      <xdr:col>6</xdr:col>
      <xdr:colOff>861060</xdr:colOff>
      <xdr:row>160</xdr:row>
      <xdr:rowOff>428624</xdr:rowOff>
    </xdr:to>
    <xdr:sp macro="" textlink="">
      <xdr:nvSpPr>
        <xdr:cNvPr id="20" name="TextBox 19">
          <a:extLst>
            <a:ext uri="{FF2B5EF4-FFF2-40B4-BE49-F238E27FC236}">
              <a16:creationId xmlns:a16="http://schemas.microsoft.com/office/drawing/2014/main" id="{00000000-0008-0000-1200-000014000000}"/>
            </a:ext>
          </a:extLst>
        </xdr:cNvPr>
        <xdr:cNvSpPr txBox="1"/>
      </xdr:nvSpPr>
      <xdr:spPr>
        <a:xfrm>
          <a:off x="1262429" y="28175683"/>
          <a:ext cx="5704156" cy="1532791"/>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indent="0"/>
          <a:r>
            <a:rPr lang="en-AU" sz="900" b="1" i="0" u="none">
              <a:solidFill>
                <a:schemeClr val="dk1"/>
              </a:solidFill>
              <a:effectLst/>
              <a:latin typeface="Cambria" panose="02040503050406030204" pitchFamily="18" charset="0"/>
              <a:ea typeface="+mn-ea"/>
              <a:cs typeface="+mn-cs"/>
            </a:rPr>
            <a:t>Accounting Policy</a:t>
          </a:r>
        </a:p>
        <a:p>
          <a:pPr marL="0" indent="0"/>
          <a:r>
            <a:rPr lang="en-AU" sz="900" i="1" u="sng">
              <a:solidFill>
                <a:schemeClr val="dk1"/>
              </a:solidFill>
              <a:effectLst/>
              <a:latin typeface="Cambria" panose="02040503050406030204" pitchFamily="18" charset="0"/>
              <a:ea typeface="+mn-ea"/>
              <a:cs typeface="+mn-cs"/>
            </a:rPr>
            <a:t>Resources Received Free of Charge</a:t>
          </a:r>
        </a:p>
        <a:p>
          <a:pPr marL="0" indent="0"/>
          <a:r>
            <a:rPr lang="en-AU" sz="900">
              <a:solidFill>
                <a:schemeClr val="dk1"/>
              </a:solidFill>
              <a:effectLst/>
              <a:latin typeface="Cambria" panose="02040503050406030204" pitchFamily="18" charset="0"/>
              <a:ea typeface="+mn-ea"/>
              <a:cs typeface="+mn-cs"/>
            </a:rPr>
            <a:t>Contributions of assets at no cost of acquisition or for nominal consideration are recognised as gains at their fair value when the asset qualifies for recognition, unless received from another Government entity as a consequence of a restructuring of administrative arrangements (refer to Note 8.2). </a:t>
          </a:r>
        </a:p>
        <a:p>
          <a:pPr marL="0" indent="0"/>
          <a:endParaRPr lang="en-AU" sz="900">
            <a:solidFill>
              <a:schemeClr val="dk1"/>
            </a:solidFill>
            <a:effectLst/>
            <a:latin typeface="Cambria" panose="02040503050406030204" pitchFamily="18" charset="0"/>
            <a:ea typeface="+mn-ea"/>
            <a:cs typeface="+mn-cs"/>
          </a:endParaRPr>
        </a:p>
        <a:p>
          <a:pPr marL="0" indent="0"/>
          <a:r>
            <a:rPr lang="en-AU" sz="900" i="1" u="sng">
              <a:solidFill>
                <a:schemeClr val="dk1"/>
              </a:solidFill>
              <a:effectLst/>
              <a:latin typeface="Cambria" panose="02040503050406030204" pitchFamily="18" charset="0"/>
              <a:ea typeface="+mn-ea"/>
              <a:cs typeface="+mn-cs"/>
            </a:rPr>
            <a:t>Sale of Assets</a:t>
          </a:r>
        </a:p>
        <a:p>
          <a:pPr marL="0" indent="0"/>
          <a:r>
            <a:rPr lang="en-AU" sz="900">
              <a:solidFill>
                <a:schemeClr val="dk1"/>
              </a:solidFill>
              <a:effectLst/>
              <a:latin typeface="Cambria" panose="02040503050406030204" pitchFamily="18" charset="0"/>
              <a:ea typeface="+mn-ea"/>
              <a:cs typeface="+mn-cs"/>
            </a:rPr>
            <a:t>Gains from disposal of assets are recognised when control of the asset has passed to the buyer  [Simplification suggestion: Consider deleting sentence as circumstances for recording as revenue or gain are set out separately above.]</a:t>
          </a:r>
        </a:p>
      </xdr:txBody>
    </xdr:sp>
    <xdr:clientData/>
  </xdr:twoCellAnchor>
  <xdr:twoCellAnchor>
    <xdr:from>
      <xdr:col>0</xdr:col>
      <xdr:colOff>0</xdr:colOff>
      <xdr:row>9</xdr:row>
      <xdr:rowOff>3175</xdr:rowOff>
    </xdr:from>
    <xdr:to>
      <xdr:col>3</xdr:col>
      <xdr:colOff>66675</xdr:colOff>
      <xdr:row>9</xdr:row>
      <xdr:rowOff>105767</xdr:rowOff>
    </xdr:to>
    <xdr:sp macro="" textlink="">
      <xdr:nvSpPr>
        <xdr:cNvPr id="21" name="TextBox 20">
          <a:extLst>
            <a:ext uri="{FF2B5EF4-FFF2-40B4-BE49-F238E27FC236}">
              <a16:creationId xmlns:a16="http://schemas.microsoft.com/office/drawing/2014/main" id="{9EAD05F3-2AAB-37FB-A7E5-02B791470B8D}"/>
            </a:ext>
          </a:extLst>
        </xdr:cNvPr>
        <xdr:cNvSpPr txBox="1"/>
      </xdr:nvSpPr>
      <xdr:spPr>
        <a:xfrm>
          <a:off x="0" y="1222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X18A0T</a:t>
          </a:r>
        </a:p>
      </xdr:txBody>
    </xdr:sp>
    <xdr:clientData/>
  </xdr:twoCellAnchor>
  <xdr:twoCellAnchor>
    <xdr:from>
      <xdr:col>0</xdr:col>
      <xdr:colOff>0</xdr:colOff>
      <xdr:row>21</xdr:row>
      <xdr:rowOff>3175</xdr:rowOff>
    </xdr:from>
    <xdr:to>
      <xdr:col>3</xdr:col>
      <xdr:colOff>66675</xdr:colOff>
      <xdr:row>21</xdr:row>
      <xdr:rowOff>105767</xdr:rowOff>
    </xdr:to>
    <xdr:sp macro="" textlink="">
      <xdr:nvSpPr>
        <xdr:cNvPr id="22" name="TextBox 21">
          <a:extLst>
            <a:ext uri="{FF2B5EF4-FFF2-40B4-BE49-F238E27FC236}">
              <a16:creationId xmlns:a16="http://schemas.microsoft.com/office/drawing/2014/main" id="{A9D6E687-6F83-1218-A956-BBE233A5B077}"/>
            </a:ext>
          </a:extLst>
        </xdr:cNvPr>
        <xdr:cNvSpPr txBox="1"/>
      </xdr:nvSpPr>
      <xdr:spPr>
        <a:xfrm>
          <a:off x="0" y="31559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X18A1T</a:t>
          </a:r>
        </a:p>
      </xdr:txBody>
    </xdr:sp>
    <xdr:clientData/>
  </xdr:twoCellAnchor>
  <xdr:twoCellAnchor>
    <xdr:from>
      <xdr:col>0</xdr:col>
      <xdr:colOff>0</xdr:colOff>
      <xdr:row>30</xdr:row>
      <xdr:rowOff>3175</xdr:rowOff>
    </xdr:from>
    <xdr:to>
      <xdr:col>3</xdr:col>
      <xdr:colOff>66675</xdr:colOff>
      <xdr:row>30</xdr:row>
      <xdr:rowOff>105767</xdr:rowOff>
    </xdr:to>
    <xdr:sp macro="" textlink="">
      <xdr:nvSpPr>
        <xdr:cNvPr id="23" name="TextBox 22">
          <a:extLst>
            <a:ext uri="{FF2B5EF4-FFF2-40B4-BE49-F238E27FC236}">
              <a16:creationId xmlns:a16="http://schemas.microsoft.com/office/drawing/2014/main" id="{15CB14BC-2558-8A68-6903-73EA6F49A5B7}"/>
            </a:ext>
          </a:extLst>
        </xdr:cNvPr>
        <xdr:cNvSpPr txBox="1"/>
      </xdr:nvSpPr>
      <xdr:spPr>
        <a:xfrm>
          <a:off x="0" y="44894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X18A2T</a:t>
          </a:r>
        </a:p>
      </xdr:txBody>
    </xdr:sp>
    <xdr:clientData/>
  </xdr:twoCellAnchor>
  <xdr:twoCellAnchor>
    <xdr:from>
      <xdr:col>0</xdr:col>
      <xdr:colOff>0</xdr:colOff>
      <xdr:row>41</xdr:row>
      <xdr:rowOff>3175</xdr:rowOff>
    </xdr:from>
    <xdr:to>
      <xdr:col>3</xdr:col>
      <xdr:colOff>66675</xdr:colOff>
      <xdr:row>41</xdr:row>
      <xdr:rowOff>105767</xdr:rowOff>
    </xdr:to>
    <xdr:sp macro="" textlink="">
      <xdr:nvSpPr>
        <xdr:cNvPr id="24" name="TextBox 23">
          <a:extLst>
            <a:ext uri="{FF2B5EF4-FFF2-40B4-BE49-F238E27FC236}">
              <a16:creationId xmlns:a16="http://schemas.microsoft.com/office/drawing/2014/main" id="{52ABD5F7-CC2D-B88B-35CD-1072134F76CA}"/>
            </a:ext>
          </a:extLst>
        </xdr:cNvPr>
        <xdr:cNvSpPr txBox="1"/>
      </xdr:nvSpPr>
      <xdr:spPr>
        <a:xfrm>
          <a:off x="0" y="63373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X18A3T</a:t>
          </a:r>
        </a:p>
      </xdr:txBody>
    </xdr:sp>
    <xdr:clientData/>
  </xdr:twoCellAnchor>
  <xdr:twoCellAnchor>
    <xdr:from>
      <xdr:col>0</xdr:col>
      <xdr:colOff>0</xdr:colOff>
      <xdr:row>48</xdr:row>
      <xdr:rowOff>3175</xdr:rowOff>
    </xdr:from>
    <xdr:to>
      <xdr:col>3</xdr:col>
      <xdr:colOff>66675</xdr:colOff>
      <xdr:row>48</xdr:row>
      <xdr:rowOff>105767</xdr:rowOff>
    </xdr:to>
    <xdr:sp macro="" textlink="">
      <xdr:nvSpPr>
        <xdr:cNvPr id="25" name="TextBox 24">
          <a:extLst>
            <a:ext uri="{FF2B5EF4-FFF2-40B4-BE49-F238E27FC236}">
              <a16:creationId xmlns:a16="http://schemas.microsoft.com/office/drawing/2014/main" id="{E7FE9CA6-065D-F65A-ED6B-9DBABF7C2F1E}"/>
            </a:ext>
          </a:extLst>
        </xdr:cNvPr>
        <xdr:cNvSpPr txBox="1"/>
      </xdr:nvSpPr>
      <xdr:spPr>
        <a:xfrm>
          <a:off x="0" y="7956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X18A4T</a:t>
          </a:r>
        </a:p>
      </xdr:txBody>
    </xdr:sp>
    <xdr:clientData/>
  </xdr:twoCellAnchor>
  <xdr:twoCellAnchor>
    <xdr:from>
      <xdr:col>0</xdr:col>
      <xdr:colOff>0</xdr:colOff>
      <xdr:row>59</xdr:row>
      <xdr:rowOff>3175</xdr:rowOff>
    </xdr:from>
    <xdr:to>
      <xdr:col>3</xdr:col>
      <xdr:colOff>66675</xdr:colOff>
      <xdr:row>59</xdr:row>
      <xdr:rowOff>105767</xdr:rowOff>
    </xdr:to>
    <xdr:sp macro="" textlink="">
      <xdr:nvSpPr>
        <xdr:cNvPr id="26" name="TextBox 25">
          <a:extLst>
            <a:ext uri="{FF2B5EF4-FFF2-40B4-BE49-F238E27FC236}">
              <a16:creationId xmlns:a16="http://schemas.microsoft.com/office/drawing/2014/main" id="{D74268F0-EBEF-2946-59E8-4B6287FE82A2}"/>
            </a:ext>
          </a:extLst>
        </xdr:cNvPr>
        <xdr:cNvSpPr txBox="1"/>
      </xdr:nvSpPr>
      <xdr:spPr>
        <a:xfrm>
          <a:off x="0" y="9985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X18A5T</a:t>
          </a:r>
        </a:p>
      </xdr:txBody>
    </xdr:sp>
    <xdr:clientData/>
  </xdr:twoCellAnchor>
  <xdr:twoCellAnchor>
    <xdr:from>
      <xdr:col>0</xdr:col>
      <xdr:colOff>0</xdr:colOff>
      <xdr:row>71</xdr:row>
      <xdr:rowOff>3175</xdr:rowOff>
    </xdr:from>
    <xdr:to>
      <xdr:col>3</xdr:col>
      <xdr:colOff>66675</xdr:colOff>
      <xdr:row>71</xdr:row>
      <xdr:rowOff>105767</xdr:rowOff>
    </xdr:to>
    <xdr:sp macro="" textlink="">
      <xdr:nvSpPr>
        <xdr:cNvPr id="27" name="TextBox 26">
          <a:extLst>
            <a:ext uri="{FF2B5EF4-FFF2-40B4-BE49-F238E27FC236}">
              <a16:creationId xmlns:a16="http://schemas.microsoft.com/office/drawing/2014/main" id="{EE45DA1D-D11D-DD50-C279-2FB1DB82C2AE}"/>
            </a:ext>
          </a:extLst>
        </xdr:cNvPr>
        <xdr:cNvSpPr txBox="1"/>
      </xdr:nvSpPr>
      <xdr:spPr>
        <a:xfrm>
          <a:off x="0" y="11814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X18A6T</a:t>
          </a:r>
        </a:p>
      </xdr:txBody>
    </xdr:sp>
    <xdr:clientData/>
  </xdr:twoCellAnchor>
  <xdr:twoCellAnchor>
    <xdr:from>
      <xdr:col>0</xdr:col>
      <xdr:colOff>0</xdr:colOff>
      <xdr:row>78</xdr:row>
      <xdr:rowOff>3175</xdr:rowOff>
    </xdr:from>
    <xdr:to>
      <xdr:col>3</xdr:col>
      <xdr:colOff>66675</xdr:colOff>
      <xdr:row>78</xdr:row>
      <xdr:rowOff>105767</xdr:rowOff>
    </xdr:to>
    <xdr:sp macro="" textlink="">
      <xdr:nvSpPr>
        <xdr:cNvPr id="28" name="TextBox 27">
          <a:extLst>
            <a:ext uri="{FF2B5EF4-FFF2-40B4-BE49-F238E27FC236}">
              <a16:creationId xmlns:a16="http://schemas.microsoft.com/office/drawing/2014/main" id="{B92CD1AB-AB93-E4D0-BC54-FAEE39C1CBAB}"/>
            </a:ext>
          </a:extLst>
        </xdr:cNvPr>
        <xdr:cNvSpPr txBox="1"/>
      </xdr:nvSpPr>
      <xdr:spPr>
        <a:xfrm>
          <a:off x="0" y="128809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X18A7T</a:t>
          </a:r>
        </a:p>
      </xdr:txBody>
    </xdr:sp>
    <xdr:clientData/>
  </xdr:twoCellAnchor>
  <xdr:twoCellAnchor>
    <xdr:from>
      <xdr:col>0</xdr:col>
      <xdr:colOff>0</xdr:colOff>
      <xdr:row>112</xdr:row>
      <xdr:rowOff>3175</xdr:rowOff>
    </xdr:from>
    <xdr:to>
      <xdr:col>3</xdr:col>
      <xdr:colOff>66675</xdr:colOff>
      <xdr:row>112</xdr:row>
      <xdr:rowOff>105767</xdr:rowOff>
    </xdr:to>
    <xdr:sp macro="" textlink="">
      <xdr:nvSpPr>
        <xdr:cNvPr id="29" name="TextBox 28">
          <a:extLst>
            <a:ext uri="{FF2B5EF4-FFF2-40B4-BE49-F238E27FC236}">
              <a16:creationId xmlns:a16="http://schemas.microsoft.com/office/drawing/2014/main" id="{F2DFDFDB-4303-DF5A-E444-9F497B242B14}"/>
            </a:ext>
          </a:extLst>
        </xdr:cNvPr>
        <xdr:cNvSpPr txBox="1"/>
      </xdr:nvSpPr>
      <xdr:spPr>
        <a:xfrm>
          <a:off x="0" y="208343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X18A8T</a:t>
          </a:r>
        </a:p>
      </xdr:txBody>
    </xdr:sp>
    <xdr:clientData/>
  </xdr:twoCellAnchor>
  <xdr:twoCellAnchor>
    <xdr:from>
      <xdr:col>0</xdr:col>
      <xdr:colOff>0</xdr:colOff>
      <xdr:row>135</xdr:row>
      <xdr:rowOff>3175</xdr:rowOff>
    </xdr:from>
    <xdr:to>
      <xdr:col>3</xdr:col>
      <xdr:colOff>66675</xdr:colOff>
      <xdr:row>135</xdr:row>
      <xdr:rowOff>105767</xdr:rowOff>
    </xdr:to>
    <xdr:sp macro="" textlink="">
      <xdr:nvSpPr>
        <xdr:cNvPr id="30" name="TextBox 29">
          <a:extLst>
            <a:ext uri="{FF2B5EF4-FFF2-40B4-BE49-F238E27FC236}">
              <a16:creationId xmlns:a16="http://schemas.microsoft.com/office/drawing/2014/main" id="{908BA0AC-774B-0CE6-0160-F18358425859}"/>
            </a:ext>
          </a:extLst>
        </xdr:cNvPr>
        <xdr:cNvSpPr txBox="1"/>
      </xdr:nvSpPr>
      <xdr:spPr>
        <a:xfrm>
          <a:off x="0" y="244919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X18A9T</a:t>
          </a:r>
        </a:p>
      </xdr:txBody>
    </xdr:sp>
    <xdr:clientData/>
  </xdr:twoCellAnchor>
  <xdr:twoCellAnchor>
    <xdr:from>
      <xdr:col>0</xdr:col>
      <xdr:colOff>0</xdr:colOff>
      <xdr:row>140</xdr:row>
      <xdr:rowOff>3175</xdr:rowOff>
    </xdr:from>
    <xdr:to>
      <xdr:col>3</xdr:col>
      <xdr:colOff>66675</xdr:colOff>
      <xdr:row>140</xdr:row>
      <xdr:rowOff>105767</xdr:rowOff>
    </xdr:to>
    <xdr:sp macro="" textlink="">
      <xdr:nvSpPr>
        <xdr:cNvPr id="31" name="TextBox 30">
          <a:extLst>
            <a:ext uri="{FF2B5EF4-FFF2-40B4-BE49-F238E27FC236}">
              <a16:creationId xmlns:a16="http://schemas.microsoft.com/office/drawing/2014/main" id="{57C10FE6-D5C4-5B2F-4D3B-8C1E98A61A74}"/>
            </a:ext>
          </a:extLst>
        </xdr:cNvPr>
        <xdr:cNvSpPr txBox="1"/>
      </xdr:nvSpPr>
      <xdr:spPr>
        <a:xfrm>
          <a:off x="0" y="251968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X18A10T</a:t>
          </a:r>
        </a:p>
      </xdr:txBody>
    </xdr:sp>
    <xdr:clientData/>
  </xdr:twoCellAnchor>
  <xdr:twoCellAnchor>
    <xdr:from>
      <xdr:col>0</xdr:col>
      <xdr:colOff>0</xdr:colOff>
      <xdr:row>145</xdr:row>
      <xdr:rowOff>3175</xdr:rowOff>
    </xdr:from>
    <xdr:to>
      <xdr:col>3</xdr:col>
      <xdr:colOff>66675</xdr:colOff>
      <xdr:row>145</xdr:row>
      <xdr:rowOff>105767</xdr:rowOff>
    </xdr:to>
    <xdr:sp macro="" textlink="">
      <xdr:nvSpPr>
        <xdr:cNvPr id="32" name="TextBox 31">
          <a:extLst>
            <a:ext uri="{FF2B5EF4-FFF2-40B4-BE49-F238E27FC236}">
              <a16:creationId xmlns:a16="http://schemas.microsoft.com/office/drawing/2014/main" id="{BADB8D90-EA81-E0A1-16DB-97C9DE5A8C43}"/>
            </a:ext>
          </a:extLst>
        </xdr:cNvPr>
        <xdr:cNvSpPr txBox="1"/>
      </xdr:nvSpPr>
      <xdr:spPr>
        <a:xfrm>
          <a:off x="0" y="266350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X18A11T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11973</xdr:colOff>
      <xdr:row>15</xdr:row>
      <xdr:rowOff>22860</xdr:rowOff>
    </xdr:from>
    <xdr:to>
      <xdr:col>7</xdr:col>
      <xdr:colOff>845820</xdr:colOff>
      <xdr:row>15</xdr:row>
      <xdr:rowOff>1013460</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1147353" y="2926080"/>
          <a:ext cx="5832567" cy="990600"/>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Cash is recognised at its nominal amount. Cash and cash equivalents includes:  </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a) cash on hand;</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b) demand deposits in bank accounts with an original maturity of 3 months or less that are readily </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convertible to</a:t>
          </a:r>
          <a:r>
            <a:rPr lang="en-AU" sz="900" b="0" baseline="0">
              <a:solidFill>
                <a:schemeClr val="dk1"/>
              </a:solidFill>
              <a:effectLst/>
              <a:latin typeface="Cambria" panose="02040503050406030204" pitchFamily="18" charset="0"/>
              <a:ea typeface="+mn-ea"/>
              <a:cs typeface="Times New Roman" panose="02020603050405020304" pitchFamily="18" charset="0"/>
            </a:rPr>
            <a:t> </a:t>
          </a:r>
          <a:r>
            <a:rPr lang="en-AU" sz="900" b="0">
              <a:solidFill>
                <a:schemeClr val="dk1"/>
              </a:solidFill>
              <a:effectLst/>
              <a:latin typeface="Cambria" panose="02040503050406030204" pitchFamily="18" charset="0"/>
              <a:ea typeface="+mn-ea"/>
              <a:cs typeface="Times New Roman" panose="02020603050405020304" pitchFamily="18" charset="0"/>
            </a:rPr>
            <a:t>known amounts of cash and subject to insignificant risk of changes in value; and</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c) cash in special accounts.</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4</xdr:col>
      <xdr:colOff>2689</xdr:colOff>
      <xdr:row>49</xdr:row>
      <xdr:rowOff>50429</xdr:rowOff>
    </xdr:from>
    <xdr:to>
      <xdr:col>8</xdr:col>
      <xdr:colOff>0</xdr:colOff>
      <xdr:row>54</xdr:row>
      <xdr:rowOff>0</xdr:rowOff>
    </xdr:to>
    <xdr:sp macro="" textlink="">
      <xdr:nvSpPr>
        <xdr:cNvPr id="3" name="TextBox 2">
          <a:extLst>
            <a:ext uri="{FF2B5EF4-FFF2-40B4-BE49-F238E27FC236}">
              <a16:creationId xmlns:a16="http://schemas.microsoft.com/office/drawing/2014/main" id="{00000000-0008-0000-1300-000003000000}"/>
            </a:ext>
          </a:extLst>
        </xdr:cNvPr>
        <xdr:cNvSpPr txBox="1"/>
      </xdr:nvSpPr>
      <xdr:spPr>
        <a:xfrm>
          <a:off x="1107589" y="9594479"/>
          <a:ext cx="5702786" cy="2016496"/>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i="1" u="sng">
              <a:solidFill>
                <a:schemeClr val="dk1"/>
              </a:solidFill>
              <a:effectLst/>
              <a:latin typeface="Cambria" panose="02040503050406030204" pitchFamily="18" charset="0"/>
              <a:ea typeface="+mn-ea"/>
              <a:cs typeface="+mn-cs"/>
            </a:rPr>
            <a:t>Financial assets </a:t>
          </a:r>
          <a:endParaRPr lang="en-AU" sz="900">
            <a:solidFill>
              <a:schemeClr val="dk1"/>
            </a:solidFill>
            <a:effectLst/>
            <a:latin typeface="Cambria" panose="02040503050406030204" pitchFamily="18" charset="0"/>
            <a:ea typeface="+mn-ea"/>
            <a:cs typeface="+mn-cs"/>
          </a:endParaRPr>
        </a:p>
        <a:p>
          <a:r>
            <a:rPr lang="en-AU" sz="900">
              <a:solidFill>
                <a:sysClr val="windowText" lastClr="000000"/>
              </a:solidFill>
              <a:effectLst/>
              <a:latin typeface="Cambria" panose="02040503050406030204" pitchFamily="18" charset="0"/>
              <a:ea typeface="+mn-ea"/>
              <a:cs typeface="+mn-cs"/>
            </a:rPr>
            <a:t>Trade receivables, loans and other receivables that are held for the purpose of collecting the contractual cash flows where the cash flows are solely payments of principal</a:t>
          </a:r>
          <a:r>
            <a:rPr lang="en-AU" sz="900" baseline="0">
              <a:solidFill>
                <a:sysClr val="windowText" lastClr="000000"/>
              </a:solidFill>
              <a:effectLst/>
              <a:latin typeface="Cambria" panose="02040503050406030204" pitchFamily="18" charset="0"/>
              <a:ea typeface="+mn-ea"/>
              <a:cs typeface="+mn-cs"/>
            </a:rPr>
            <a:t> and interest</a:t>
          </a:r>
          <a:r>
            <a:rPr lang="en-AU" sz="900" strike="noStrike" baseline="0">
              <a:solidFill>
                <a:sysClr val="windowText" lastClr="000000"/>
              </a:solidFill>
              <a:effectLst/>
              <a:latin typeface="Cambria" panose="02040503050406030204" pitchFamily="18" charset="0"/>
              <a:ea typeface="+mn-ea"/>
              <a:cs typeface="+mn-cs"/>
            </a:rPr>
            <a:t>, that are not provided at below-market interest rates,</a:t>
          </a:r>
          <a:r>
            <a:rPr lang="en-AU" sz="900">
              <a:solidFill>
                <a:sysClr val="windowText" lastClr="000000"/>
              </a:solidFill>
              <a:effectLst/>
              <a:latin typeface="Cambria" panose="02040503050406030204" pitchFamily="18" charset="0"/>
              <a:ea typeface="+mn-ea"/>
              <a:cs typeface="+mn-cs"/>
            </a:rPr>
            <a:t> are </a:t>
          </a:r>
          <a:r>
            <a:rPr lang="en-AU" sz="900" strike="noStrike" baseline="0">
              <a:solidFill>
                <a:sysClr val="windowText" lastClr="000000"/>
              </a:solidFill>
              <a:effectLst/>
              <a:latin typeface="Cambria" panose="02040503050406030204" pitchFamily="18" charset="0"/>
              <a:ea typeface="+mn-ea"/>
              <a:cs typeface="+mn-cs"/>
            </a:rPr>
            <a:t>subsequently measured </a:t>
          </a:r>
          <a:r>
            <a:rPr lang="en-AU" sz="900">
              <a:solidFill>
                <a:sysClr val="windowText" lastClr="000000"/>
              </a:solidFill>
              <a:effectLst/>
              <a:latin typeface="Cambria" panose="02040503050406030204" pitchFamily="18" charset="0"/>
              <a:ea typeface="+mn-ea"/>
              <a:cs typeface="+mn-cs"/>
            </a:rPr>
            <a:t>at amortised cost using the effective interest method </a:t>
          </a:r>
          <a:r>
            <a:rPr lang="en-AU" sz="900" strike="noStrike" baseline="0">
              <a:solidFill>
                <a:sysClr val="windowText" lastClr="000000"/>
              </a:solidFill>
              <a:effectLst/>
              <a:latin typeface="Cambria" panose="02040503050406030204" pitchFamily="18" charset="0"/>
              <a:ea typeface="+mn-ea"/>
              <a:cs typeface="+mn-cs"/>
            </a:rPr>
            <a:t>adjusted for any loss allowance</a:t>
          </a:r>
          <a:r>
            <a:rPr lang="en-AU" sz="900">
              <a:solidFill>
                <a:sysClr val="windowText" lastClr="000000"/>
              </a:solidFill>
              <a:effectLst/>
              <a:latin typeface="Cambria" panose="02040503050406030204" pitchFamily="18" charset="0"/>
              <a:ea typeface="+mn-ea"/>
              <a:cs typeface="+mn-cs"/>
            </a:rPr>
            <a:t>.</a:t>
          </a:r>
        </a:p>
        <a:p>
          <a:endParaRPr lang="en-AU" sz="900" b="0">
            <a:solidFill>
              <a:sysClr val="windowText" lastClr="000000"/>
            </a:solidFill>
            <a:effectLst/>
            <a:latin typeface="Cambria" panose="02040503050406030204" pitchFamily="18" charset="0"/>
            <a:ea typeface="+mn-ea"/>
            <a:cs typeface="Times New Roman" panose="02020603050405020304" pitchFamily="18" charset="0"/>
          </a:endParaRPr>
        </a:p>
        <a:p>
          <a:r>
            <a:rPr lang="en-AU" sz="900" b="0" i="1">
              <a:solidFill>
                <a:sysClr val="windowText" lastClr="000000"/>
              </a:solidFill>
              <a:effectLst/>
              <a:latin typeface="Cambria" panose="02040503050406030204" pitchFamily="18" charset="0"/>
              <a:ea typeface="+mn-ea"/>
              <a:cs typeface="Times New Roman" panose="02020603050405020304" pitchFamily="18" charset="0"/>
            </a:rPr>
            <a:t>Note: F</a:t>
          </a:r>
          <a:r>
            <a:rPr lang="en-AU" sz="900" b="0" i="1" baseline="0">
              <a:solidFill>
                <a:sysClr val="windowText" lastClr="000000"/>
              </a:solidFill>
              <a:effectLst/>
              <a:latin typeface="Cambria" panose="02040503050406030204" pitchFamily="18" charset="0"/>
              <a:ea typeface="+mn-ea"/>
              <a:cs typeface="Times New Roman" panose="02020603050405020304" pitchFamily="18" charset="0"/>
            </a:rPr>
            <a:t>inancial assets measured at fair value through other comprehensive income are not reduced by an impairment loss account. This loss account should not be reported in the Statement of Financial Position separately, and should be disclosed in the notes. An additional disclosure will need to be included to meet this requirement as per </a:t>
          </a:r>
          <a:r>
            <a:rPr lang="en-AU" sz="900" b="0" i="1" baseline="0">
              <a:solidFill>
                <a:srgbClr val="FF0000"/>
              </a:solidFill>
              <a:effectLst/>
              <a:latin typeface="Cambria" panose="02040503050406030204" pitchFamily="18" charset="0"/>
              <a:ea typeface="+mn-ea"/>
              <a:cs typeface="Times New Roman" panose="02020603050405020304" pitchFamily="18" charset="0"/>
            </a:rPr>
            <a:t>AASB 7.16A. </a:t>
          </a:r>
          <a:r>
            <a:rPr lang="en-AU" sz="900" b="0" i="1">
              <a:solidFill>
                <a:srgbClr val="FF0000"/>
              </a:solidFill>
              <a:effectLst/>
              <a:latin typeface="Cambria" panose="02040503050406030204" pitchFamily="18" charset="0"/>
              <a:ea typeface="+mn-ea"/>
              <a:cs typeface="Times New Roman" panose="02020603050405020304" pitchFamily="18" charset="0"/>
            </a:rPr>
            <a:t> </a:t>
          </a:r>
        </a:p>
        <a:p>
          <a:endParaRPr lang="en-AU" sz="900" b="0" i="1">
            <a:solidFill>
              <a:sysClr val="windowText" lastClr="000000"/>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1">
              <a:solidFill>
                <a:sysClr val="windowText" lastClr="000000"/>
              </a:solidFill>
              <a:effectLst/>
              <a:latin typeface="Cambria" panose="02040503050406030204" pitchFamily="18" charset="0"/>
              <a:ea typeface="+mn-ea"/>
              <a:cs typeface="Times New Roman" panose="02020603050405020304" pitchFamily="18" charset="0"/>
            </a:rPr>
            <a:t>Accounting Judgements and </a:t>
          </a:r>
          <a:r>
            <a:rPr lang="en-AU" sz="900" b="1">
              <a:solidFill>
                <a:schemeClr val="dk1"/>
              </a:solidFill>
              <a:effectLst/>
              <a:latin typeface="Cambria" panose="02040503050406030204" pitchFamily="18" charset="0"/>
              <a:ea typeface="+mn-ea"/>
              <a:cs typeface="Times New Roman" panose="02020603050405020304" pitchFamily="18" charset="0"/>
            </a:rPr>
            <a:t>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editAs="oneCell">
    <xdr:from>
      <xdr:col>4</xdr:col>
      <xdr:colOff>0</xdr:colOff>
      <xdr:row>1</xdr:row>
      <xdr:rowOff>0</xdr:rowOff>
    </xdr:from>
    <xdr:to>
      <xdr:col>8</xdr:col>
      <xdr:colOff>468720</xdr:colOff>
      <xdr:row>2</xdr:row>
      <xdr:rowOff>53340</xdr:rowOff>
    </xdr:to>
    <xdr:sp macro="" textlink="">
      <xdr:nvSpPr>
        <xdr:cNvPr id="6" name="TextBox 5">
          <a:extLst>
            <a:ext uri="{FF2B5EF4-FFF2-40B4-BE49-F238E27FC236}">
              <a16:creationId xmlns:a16="http://schemas.microsoft.com/office/drawing/2014/main" id="{00000000-0008-0000-1300-000006000000}"/>
            </a:ext>
          </a:extLst>
        </xdr:cNvPr>
        <xdr:cNvSpPr txBox="1"/>
      </xdr:nvSpPr>
      <xdr:spPr>
        <a:xfrm>
          <a:off x="952500" y="161925"/>
          <a:ext cx="6174195" cy="29146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Financial Position</a:t>
          </a:r>
        </a:p>
      </xdr:txBody>
    </xdr:sp>
    <xdr:clientData/>
  </xdr:twoCellAnchor>
  <xdr:twoCellAnchor editAs="oneCell">
    <xdr:from>
      <xdr:col>4</xdr:col>
      <xdr:colOff>1737360</xdr:colOff>
      <xdr:row>1</xdr:row>
      <xdr:rowOff>0</xdr:rowOff>
    </xdr:from>
    <xdr:to>
      <xdr:col>7</xdr:col>
      <xdr:colOff>507547</xdr:colOff>
      <xdr:row>2</xdr:row>
      <xdr:rowOff>504825</xdr:rowOff>
    </xdr:to>
    <xdr:sp macro="" textlink="">
      <xdr:nvSpPr>
        <xdr:cNvPr id="7" name="TextBox 6">
          <a:extLst>
            <a:ext uri="{FF2B5EF4-FFF2-40B4-BE49-F238E27FC236}">
              <a16:creationId xmlns:a16="http://schemas.microsoft.com/office/drawing/2014/main" id="{00000000-0008-0000-1300-000007000000}"/>
            </a:ext>
          </a:extLst>
        </xdr:cNvPr>
        <xdr:cNvSpPr txBox="1"/>
      </xdr:nvSpPr>
      <xdr:spPr>
        <a:xfrm>
          <a:off x="2689860" y="161925"/>
          <a:ext cx="3637462" cy="74295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This</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section analyses the [entity's] assets used  to conduct its operations and the operating liabilities incurred as a result. </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Employee related information is disclosed in the People and Relationships section.</a:t>
          </a:r>
        </a:p>
      </xdr:txBody>
    </xdr:sp>
    <xdr:clientData/>
  </xdr:twoCellAnchor>
  <xdr:twoCellAnchor>
    <xdr:from>
      <xdr:col>0</xdr:col>
      <xdr:colOff>0</xdr:colOff>
      <xdr:row>2</xdr:row>
      <xdr:rowOff>3175</xdr:rowOff>
    </xdr:from>
    <xdr:to>
      <xdr:col>3</xdr:col>
      <xdr:colOff>66675</xdr:colOff>
      <xdr:row>2</xdr:row>
      <xdr:rowOff>105767</xdr:rowOff>
    </xdr:to>
    <xdr:sp macro="" textlink="">
      <xdr:nvSpPr>
        <xdr:cNvPr id="8" name="TextBox 7">
          <a:extLst>
            <a:ext uri="{FF2B5EF4-FFF2-40B4-BE49-F238E27FC236}">
              <a16:creationId xmlns:a16="http://schemas.microsoft.com/office/drawing/2014/main" id="{00000000-0008-0000-1300-000008000000}"/>
            </a:ext>
          </a:extLst>
        </xdr:cNvPr>
        <xdr:cNvSpPr txBox="1"/>
      </xdr:nvSpPr>
      <xdr:spPr>
        <a:xfrm>
          <a:off x="0" y="4032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X20A0T</a:t>
          </a:r>
        </a:p>
      </xdr:txBody>
    </xdr:sp>
    <xdr:clientData/>
  </xdr:twoCellAnchor>
  <xdr:twoCellAnchor>
    <xdr:from>
      <xdr:col>0</xdr:col>
      <xdr:colOff>0</xdr:colOff>
      <xdr:row>16</xdr:row>
      <xdr:rowOff>3175</xdr:rowOff>
    </xdr:from>
    <xdr:to>
      <xdr:col>3</xdr:col>
      <xdr:colOff>66675</xdr:colOff>
      <xdr:row>16</xdr:row>
      <xdr:rowOff>105767</xdr:rowOff>
    </xdr:to>
    <xdr:sp macro="" textlink="">
      <xdr:nvSpPr>
        <xdr:cNvPr id="9" name="TextBox 8">
          <a:extLst>
            <a:ext uri="{FF2B5EF4-FFF2-40B4-BE49-F238E27FC236}">
              <a16:creationId xmlns:a16="http://schemas.microsoft.com/office/drawing/2014/main" id="{00000000-0008-0000-1300-000009000000}"/>
            </a:ext>
          </a:extLst>
        </xdr:cNvPr>
        <xdr:cNvSpPr txBox="1"/>
      </xdr:nvSpPr>
      <xdr:spPr>
        <a:xfrm>
          <a:off x="0" y="4003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X20A1T</a:t>
          </a:r>
        </a:p>
      </xdr:txBody>
    </xdr:sp>
    <xdr:clientData/>
  </xdr:twoCellAnchor>
  <xdr:twoCellAnchor>
    <xdr:from>
      <xdr:col>0</xdr:col>
      <xdr:colOff>0</xdr:colOff>
      <xdr:row>82</xdr:row>
      <xdr:rowOff>3176</xdr:rowOff>
    </xdr:from>
    <xdr:to>
      <xdr:col>3</xdr:col>
      <xdr:colOff>66675</xdr:colOff>
      <xdr:row>82</xdr:row>
      <xdr:rowOff>105768</xdr:rowOff>
    </xdr:to>
    <xdr:sp macro="" textlink="">
      <xdr:nvSpPr>
        <xdr:cNvPr id="12" name="TextBox 11">
          <a:extLst>
            <a:ext uri="{FF2B5EF4-FFF2-40B4-BE49-F238E27FC236}">
              <a16:creationId xmlns:a16="http://schemas.microsoft.com/office/drawing/2014/main" id="{00000000-0008-0000-1300-00000C000000}"/>
            </a:ext>
          </a:extLst>
        </xdr:cNvPr>
        <xdr:cNvSpPr txBox="1"/>
      </xdr:nvSpPr>
      <xdr:spPr>
        <a:xfrm>
          <a:off x="0" y="16538576"/>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X20A4T</a:t>
          </a:r>
        </a:p>
      </xdr:txBody>
    </xdr:sp>
    <xdr:clientData/>
  </xdr:twoCellAnchor>
  <xdr:twoCellAnchor>
    <xdr:from>
      <xdr:col>8</xdr:col>
      <xdr:colOff>243840</xdr:colOff>
      <xdr:row>19</xdr:row>
      <xdr:rowOff>15240</xdr:rowOff>
    </xdr:from>
    <xdr:to>
      <xdr:col>11</xdr:col>
      <xdr:colOff>144665</xdr:colOff>
      <xdr:row>22</xdr:row>
      <xdr:rowOff>78441</xdr:rowOff>
    </xdr:to>
    <xdr:sp macro="" textlink="">
      <xdr:nvSpPr>
        <xdr:cNvPr id="13" name="Rounded Rectangular Callout 1">
          <a:extLst>
            <a:ext uri="{FF2B5EF4-FFF2-40B4-BE49-F238E27FC236}">
              <a16:creationId xmlns:a16="http://schemas.microsoft.com/office/drawing/2014/main" id="{00000000-0008-0000-1300-00000D000000}"/>
            </a:ext>
          </a:extLst>
        </xdr:cNvPr>
        <xdr:cNvSpPr/>
      </xdr:nvSpPr>
      <xdr:spPr>
        <a:xfrm rot="10800000" flipH="1" flipV="1">
          <a:off x="6901815" y="4472940"/>
          <a:ext cx="1643900" cy="529926"/>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Disclose </a:t>
          </a:r>
          <a:r>
            <a:rPr lang="en-AU" sz="900" b="1" baseline="0">
              <a:solidFill>
                <a:sysClr val="windowText" lastClr="000000"/>
              </a:solidFill>
            </a:rPr>
            <a:t>separately on face statements if material AASB 1060.21. </a:t>
          </a:r>
          <a:endParaRPr lang="en-AU" sz="900" b="1">
            <a:solidFill>
              <a:sysClr val="windowText" lastClr="000000"/>
            </a:solidFill>
          </a:endParaRPr>
        </a:p>
      </xdr:txBody>
    </xdr:sp>
    <xdr:clientData/>
  </xdr:twoCellAnchor>
  <xdr:twoCellAnchor>
    <xdr:from>
      <xdr:col>0</xdr:col>
      <xdr:colOff>0</xdr:colOff>
      <xdr:row>8</xdr:row>
      <xdr:rowOff>3175</xdr:rowOff>
    </xdr:from>
    <xdr:to>
      <xdr:col>3</xdr:col>
      <xdr:colOff>66675</xdr:colOff>
      <xdr:row>8</xdr:row>
      <xdr:rowOff>105767</xdr:rowOff>
    </xdr:to>
    <xdr:sp macro="" textlink="">
      <xdr:nvSpPr>
        <xdr:cNvPr id="14" name="TextBox 13">
          <a:extLst>
            <a:ext uri="{FF2B5EF4-FFF2-40B4-BE49-F238E27FC236}">
              <a16:creationId xmlns:a16="http://schemas.microsoft.com/office/drawing/2014/main" id="{58BEBBE1-3DAE-9C20-A003-CFEA62029A45}"/>
            </a:ext>
          </a:extLst>
        </xdr:cNvPr>
        <xdr:cNvSpPr txBox="1"/>
      </xdr:nvSpPr>
      <xdr:spPr>
        <a:xfrm>
          <a:off x="0" y="16986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X19A0T</a:t>
          </a:r>
        </a:p>
      </xdr:txBody>
    </xdr:sp>
    <xdr:clientData/>
  </xdr:twoCellAnchor>
  <xdr:twoCellAnchor>
    <xdr:from>
      <xdr:col>0</xdr:col>
      <xdr:colOff>0</xdr:colOff>
      <xdr:row>16</xdr:row>
      <xdr:rowOff>3175</xdr:rowOff>
    </xdr:from>
    <xdr:to>
      <xdr:col>3</xdr:col>
      <xdr:colOff>66675</xdr:colOff>
      <xdr:row>16</xdr:row>
      <xdr:rowOff>105767</xdr:rowOff>
    </xdr:to>
    <xdr:sp macro="" textlink="">
      <xdr:nvSpPr>
        <xdr:cNvPr id="15" name="TextBox 14">
          <a:extLst>
            <a:ext uri="{FF2B5EF4-FFF2-40B4-BE49-F238E27FC236}">
              <a16:creationId xmlns:a16="http://schemas.microsoft.com/office/drawing/2014/main" id="{9C5B2C10-0115-71CF-A870-4A75CD527882}"/>
            </a:ext>
          </a:extLst>
        </xdr:cNvPr>
        <xdr:cNvSpPr txBox="1"/>
      </xdr:nvSpPr>
      <xdr:spPr>
        <a:xfrm>
          <a:off x="0" y="4003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X19A1T</a:t>
          </a:r>
        </a:p>
      </xdr:txBody>
    </xdr:sp>
    <xdr:clientData/>
  </xdr:twoCellAnchor>
  <xdr:twoCellAnchor>
    <xdr:from>
      <xdr:col>0</xdr:col>
      <xdr:colOff>0</xdr:colOff>
      <xdr:row>56</xdr:row>
      <xdr:rowOff>3175</xdr:rowOff>
    </xdr:from>
    <xdr:to>
      <xdr:col>3</xdr:col>
      <xdr:colOff>66675</xdr:colOff>
      <xdr:row>56</xdr:row>
      <xdr:rowOff>105767</xdr:rowOff>
    </xdr:to>
    <xdr:sp macro="" textlink="">
      <xdr:nvSpPr>
        <xdr:cNvPr id="16" name="TextBox 15">
          <a:extLst>
            <a:ext uri="{FF2B5EF4-FFF2-40B4-BE49-F238E27FC236}">
              <a16:creationId xmlns:a16="http://schemas.microsoft.com/office/drawing/2014/main" id="{FFC48516-63E5-768C-6CD4-9447548F1EB8}"/>
            </a:ext>
          </a:extLst>
        </xdr:cNvPr>
        <xdr:cNvSpPr txBox="1"/>
      </xdr:nvSpPr>
      <xdr:spPr>
        <a:xfrm>
          <a:off x="0" y="116808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X19A2T</a:t>
          </a:r>
        </a:p>
      </xdr:txBody>
    </xdr:sp>
    <xdr:clientData/>
  </xdr:twoCellAnchor>
  <xdr:twoCellAnchor>
    <xdr:from>
      <xdr:col>0</xdr:col>
      <xdr:colOff>0</xdr:colOff>
      <xdr:row>87</xdr:row>
      <xdr:rowOff>3175</xdr:rowOff>
    </xdr:from>
    <xdr:to>
      <xdr:col>3</xdr:col>
      <xdr:colOff>66675</xdr:colOff>
      <xdr:row>87</xdr:row>
      <xdr:rowOff>105767</xdr:rowOff>
    </xdr:to>
    <xdr:sp macro="" textlink="">
      <xdr:nvSpPr>
        <xdr:cNvPr id="17" name="TextBox 16">
          <a:extLst>
            <a:ext uri="{FF2B5EF4-FFF2-40B4-BE49-F238E27FC236}">
              <a16:creationId xmlns:a16="http://schemas.microsoft.com/office/drawing/2014/main" id="{C869DA1D-E27E-377C-8911-6A6FC13873D5}"/>
            </a:ext>
          </a:extLst>
        </xdr:cNvPr>
        <xdr:cNvSpPr txBox="1"/>
      </xdr:nvSpPr>
      <xdr:spPr>
        <a:xfrm>
          <a:off x="0" y="17338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X19A3T</a:t>
          </a:r>
        </a:p>
      </xdr:txBody>
    </xdr:sp>
    <xdr:clientData/>
  </xdr:twoCellAnchor>
  <xdr:twoCellAnchor>
    <xdr:from>
      <xdr:col>0</xdr:col>
      <xdr:colOff>0</xdr:colOff>
      <xdr:row>62</xdr:row>
      <xdr:rowOff>0</xdr:rowOff>
    </xdr:from>
    <xdr:to>
      <xdr:col>3</xdr:col>
      <xdr:colOff>66675</xdr:colOff>
      <xdr:row>64</xdr:row>
      <xdr:rowOff>102592</xdr:rowOff>
    </xdr:to>
    <xdr:sp macro="" textlink="">
      <xdr:nvSpPr>
        <xdr:cNvPr id="18" name="TextBox 17">
          <a:extLst>
            <a:ext uri="{FF2B5EF4-FFF2-40B4-BE49-F238E27FC236}">
              <a16:creationId xmlns:a16="http://schemas.microsoft.com/office/drawing/2014/main" id="{836E8341-D9D1-1D86-8938-731BE512EEFA}"/>
            </a:ext>
          </a:extLst>
        </xdr:cNvPr>
        <xdr:cNvSpPr txBox="1"/>
      </xdr:nvSpPr>
      <xdr:spPr>
        <a:xfrm>
          <a:off x="0" y="145256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X19A4T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xdr:row>
      <xdr:rowOff>3175</xdr:rowOff>
    </xdr:from>
    <xdr:to>
      <xdr:col>3</xdr:col>
      <xdr:colOff>66675</xdr:colOff>
      <xdr:row>1</xdr:row>
      <xdr:rowOff>105767</xdr:rowOff>
    </xdr:to>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X21A0T</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3" name="TextBox 2">
          <a:extLst>
            <a:ext uri="{FF2B5EF4-FFF2-40B4-BE49-F238E27FC236}">
              <a16:creationId xmlns:a16="http://schemas.microsoft.com/office/drawing/2014/main" id="{9769DA85-DA57-358B-3E22-0E53B1627F84}"/>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X20A0T</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586740</xdr:colOff>
      <xdr:row>1</xdr:row>
      <xdr:rowOff>19051</xdr:rowOff>
    </xdr:from>
    <xdr:to>
      <xdr:col>2</xdr:col>
      <xdr:colOff>2032424</xdr:colOff>
      <xdr:row>2</xdr:row>
      <xdr:rowOff>147108</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0" y="200026"/>
          <a:ext cx="2537249" cy="309032"/>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VALIDATIONS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625475</xdr:colOff>
      <xdr:row>46</xdr:row>
      <xdr:rowOff>14916</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0" y="161925"/>
          <a:ext cx="6245225" cy="8711241"/>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numCol="2" spcCol="3600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a:solidFill>
                <a:schemeClr val="dk1"/>
              </a:solidFill>
              <a:effectLst/>
              <a:latin typeface="Cambria" panose="02040503050406030204" pitchFamily="18" charset="0"/>
              <a:ea typeface="+mn-ea"/>
              <a:cs typeface="+mn-cs"/>
            </a:rPr>
            <a:t>Assets are recorded at cost on acquisition except as stated below.  The cost of acquisition includes the fair value of assets transferred in exchange and liabilities undertaken.  Financial assets are initially measured at their fair value plus transaction costs where appropriate. </a:t>
          </a:r>
        </a:p>
        <a:p>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Assets acquired at no cost, or for nominal consideration, are initially recognised as assets and income at their fair value at the date of acquisition, unless acquired as a consequence of restructuring of administrative arrangements.  In the latter case, assets are initially recognised as contributions by owners at the amounts at which they were recognised in the transferor’s accounts immediately prior to the restructuring.  </a:t>
          </a:r>
        </a:p>
        <a:p>
          <a:endParaRPr lang="en-AU" sz="900" b="0" i="1" u="sng">
            <a:solidFill>
              <a:schemeClr val="dk1"/>
            </a:solidFill>
            <a:effectLst/>
            <a:latin typeface="Cambria" panose="02040503050406030204" pitchFamily="18" charset="0"/>
            <a:ea typeface="+mn-ea"/>
            <a:cs typeface="Times New Roman" panose="02020603050405020304" pitchFamily="18" charset="0"/>
          </a:endParaRPr>
        </a:p>
        <a:p>
          <a:r>
            <a:rPr lang="en-AU" sz="900" i="1" u="sng">
              <a:solidFill>
                <a:schemeClr val="dk1"/>
              </a:solidFill>
              <a:effectLst/>
              <a:latin typeface="Cambria" panose="02040503050406030204" pitchFamily="18" charset="0"/>
              <a:ea typeface="+mn-ea"/>
              <a:cs typeface="+mn-cs"/>
            </a:rPr>
            <a:t>Asset Recognition Threshold</a:t>
          </a:r>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Purchases of property, plant and equipment are recognised initially at cost in the statement of financial position, except for purchases costing less than [$....], which are expensed in the year of acquisition (other than where they form part of a group of similar items which are significant in total).</a:t>
          </a:r>
          <a:r>
            <a:rPr lang="en-AU" sz="900" baseline="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The initial cost of an asset includes an estimate of the cost of dismantling and removing the item and restoring the site on </a:t>
          </a:r>
          <a:r>
            <a:rPr lang="en-AU" sz="900">
              <a:solidFill>
                <a:schemeClr val="tx1"/>
              </a:solidFill>
              <a:effectLst/>
              <a:latin typeface="Cambria" panose="02040503050406030204" pitchFamily="18" charset="0"/>
              <a:ea typeface="+mn-ea"/>
              <a:cs typeface="+mn-cs"/>
            </a:rPr>
            <a:t>which it is located.  This is particularly relevant to ‘make good’ provisions in [.....] taken up by the entity where there exists an obligation to [.....].  These costs are included in the value of the entity's [....] with a corresponding provision for the ‘make good’ recognised. </a:t>
          </a:r>
        </a:p>
        <a:p>
          <a:endParaRPr lang="en-AU" sz="900">
            <a:solidFill>
              <a:schemeClr val="tx1"/>
            </a:solidFill>
            <a:effectLst/>
            <a:latin typeface="Cambria" panose="02040503050406030204" pitchFamily="18" charset="0"/>
            <a:ea typeface="+mn-ea"/>
            <a:cs typeface="+mn-cs"/>
          </a:endParaRPr>
        </a:p>
        <a:p>
          <a:r>
            <a:rPr lang="en-AU" sz="900" b="0" i="1" u="sng">
              <a:solidFill>
                <a:schemeClr val="tx1"/>
              </a:solidFill>
              <a:effectLst/>
              <a:latin typeface="Cambria" panose="02040503050406030204" pitchFamily="18" charset="0"/>
              <a:ea typeface="+mn-ea"/>
              <a:cs typeface="+mn-cs"/>
            </a:rPr>
            <a:t>Lease Right of Use (ROU) Assets</a:t>
          </a:r>
        </a:p>
        <a:p>
          <a:r>
            <a:rPr lang="en-AU" sz="900">
              <a:solidFill>
                <a:schemeClr val="tx1"/>
              </a:solidFill>
              <a:effectLst/>
              <a:latin typeface="Cambria" panose="02040503050406030204" pitchFamily="18" charset="0"/>
              <a:ea typeface="+mn-ea"/>
              <a:cs typeface="+mn-cs"/>
            </a:rPr>
            <a:t>Leased ROU assets are capitalised at the commencement date of the lease and comprise of the initial lease liability amount, initial direct costs incurred when entering into the lease less any lease incentives received. These assets are accounted for</a:t>
          </a:r>
        </a:p>
        <a:p>
          <a:r>
            <a:rPr lang="en-AU" sz="900">
              <a:solidFill>
                <a:schemeClr val="tx1"/>
              </a:solidFill>
              <a:effectLst/>
              <a:latin typeface="Cambria" panose="02040503050406030204" pitchFamily="18" charset="0"/>
              <a:ea typeface="+mn-ea"/>
              <a:cs typeface="+mn-cs"/>
            </a:rPr>
            <a:t>by Commonwealth lessees as separate asset classes to corresponding assets owned outright, but included in the </a:t>
          </a:r>
        </a:p>
        <a:p>
          <a:r>
            <a:rPr lang="en-AU" sz="900">
              <a:solidFill>
                <a:schemeClr val="tx1"/>
              </a:solidFill>
              <a:effectLst/>
              <a:latin typeface="Cambria" panose="02040503050406030204" pitchFamily="18" charset="0"/>
              <a:ea typeface="+mn-ea"/>
              <a:cs typeface="+mn-cs"/>
            </a:rPr>
            <a:t>same column as where the corresponding underlying assets would be presented if they were owned</a:t>
          </a:r>
          <a:r>
            <a:rPr lang="en-AU" sz="900" strike="sngStrike" baseline="0">
              <a:solidFill>
                <a:schemeClr val="tx1"/>
              </a:solidFill>
              <a:effectLst/>
              <a:latin typeface="Cambria" panose="02040503050406030204" pitchFamily="18" charset="0"/>
              <a:ea typeface="+mn-ea"/>
              <a:cs typeface="+mn-cs"/>
            </a:rPr>
            <a:t>.</a:t>
          </a:r>
        </a:p>
        <a:p>
          <a:endParaRPr lang="en-AU" sz="900">
            <a:solidFill>
              <a:schemeClr val="tx1"/>
            </a:solidFill>
            <a:effectLst/>
            <a:latin typeface="Cambria" panose="02040503050406030204" pitchFamily="18"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tx1"/>
              </a:solidFill>
              <a:effectLst/>
              <a:latin typeface="Cambria" panose="02040503050406030204" pitchFamily="18" charset="0"/>
              <a:ea typeface="+mn-ea"/>
              <a:cs typeface="+mn-cs"/>
            </a:rPr>
            <a:t>On initial adoption of AASB 16 the [entity] has adjusted the ROU assets at the date of initial application by the amount of any provision for onerous leases recognised immediately before the date of initial application. Following initial application, an impairment review is undertaken for any right of use lease asset that shows indicators of impairment and an impairment loss is recognised against any right of use lease asset that is impaired. </a:t>
          </a:r>
          <a:r>
            <a:rPr lang="en-AU" sz="900">
              <a:solidFill>
                <a:schemeClr val="tx1"/>
              </a:solidFill>
              <a:effectLst/>
              <a:latin typeface="Cambria" panose="02040503050406030204" pitchFamily="18" charset="0"/>
              <a:ea typeface="Cambria" panose="02040503050406030204" pitchFamily="18" charset="0"/>
              <a:cs typeface="+mn-cs"/>
            </a:rPr>
            <a:t>Lease ROU assets continue to be measured at cost after initial recognition in Commonwealth agency, GGS and Whole of Government financial statements. </a:t>
          </a:r>
          <a:endParaRPr lang="en-AU" sz="900">
            <a:solidFill>
              <a:schemeClr val="tx1"/>
            </a:solidFill>
            <a:effectLst/>
            <a:latin typeface="Cambria" panose="02040503050406030204" pitchFamily="18" charset="0"/>
            <a:ea typeface="Cambria" panose="02040503050406030204" pitchFamily="18" charset="0"/>
          </a:endParaRPr>
        </a:p>
        <a:p>
          <a:endParaRPr lang="en-AU" sz="900">
            <a:solidFill>
              <a:schemeClr val="tx1"/>
            </a:solidFill>
            <a:effectLst/>
            <a:latin typeface="Cambria" panose="02040503050406030204" pitchFamily="18" charset="0"/>
            <a:ea typeface="+mn-ea"/>
            <a:cs typeface="+mn-cs"/>
          </a:endParaRPr>
        </a:p>
        <a:p>
          <a:endParaRPr lang="en-AU" sz="900">
            <a:solidFill>
              <a:schemeClr val="tx1"/>
            </a:solidFill>
            <a:effectLst/>
            <a:latin typeface="Cambria" panose="02040503050406030204" pitchFamily="18" charset="0"/>
            <a:ea typeface="+mn-ea"/>
            <a:cs typeface="+mn-cs"/>
          </a:endParaRPr>
        </a:p>
        <a:p>
          <a:r>
            <a:rPr lang="en-AU" sz="900" i="1" u="sng">
              <a:solidFill>
                <a:schemeClr val="tx1"/>
              </a:solidFill>
              <a:effectLst/>
              <a:latin typeface="Cambria" panose="02040503050406030204" pitchFamily="18" charset="0"/>
              <a:ea typeface="+mn-ea"/>
              <a:cs typeface="+mn-cs"/>
            </a:rPr>
            <a:t>Revaluations</a:t>
          </a:r>
          <a:endParaRPr lang="en-AU" sz="900">
            <a:solidFill>
              <a:schemeClr val="tx1"/>
            </a:solidFill>
            <a:effectLst/>
            <a:latin typeface="Cambria" panose="02040503050406030204" pitchFamily="18" charset="0"/>
            <a:ea typeface="+mn-ea"/>
            <a:cs typeface="+mn-cs"/>
          </a:endParaRPr>
        </a:p>
        <a:p>
          <a:r>
            <a:rPr lang="en-AU" sz="900">
              <a:solidFill>
                <a:schemeClr val="tx1"/>
              </a:solidFill>
              <a:effectLst/>
              <a:latin typeface="Cambria" panose="02040503050406030204" pitchFamily="18" charset="0"/>
              <a:ea typeface="+mn-ea"/>
              <a:cs typeface="+mn-cs"/>
            </a:rPr>
            <a:t>Following initial recognition at cost, property, plant and equipment </a:t>
          </a:r>
          <a:r>
            <a:rPr lang="en-AU" sz="900" b="1">
              <a:solidFill>
                <a:schemeClr val="tx1"/>
              </a:solidFill>
              <a:effectLst/>
              <a:latin typeface="Cambria" panose="02040503050406030204" pitchFamily="18" charset="0"/>
              <a:ea typeface="+mn-ea"/>
              <a:cs typeface="+mn-cs"/>
            </a:rPr>
            <a:t>(excluding ROU assets) </a:t>
          </a:r>
          <a:r>
            <a:rPr lang="en-AU" sz="900">
              <a:solidFill>
                <a:schemeClr val="tx1"/>
              </a:solidFill>
              <a:effectLst/>
              <a:latin typeface="Cambria" panose="02040503050406030204" pitchFamily="18" charset="0"/>
              <a:ea typeface="+mn-ea"/>
              <a:cs typeface="+mn-cs"/>
            </a:rPr>
            <a:t>are carried at fair value (or an amount not materially</a:t>
          </a:r>
          <a:r>
            <a:rPr lang="en-AU" sz="900" baseline="0">
              <a:solidFill>
                <a:schemeClr val="tx1"/>
              </a:solidFill>
              <a:effectLst/>
              <a:latin typeface="Cambria" panose="02040503050406030204" pitchFamily="18" charset="0"/>
              <a:ea typeface="+mn-ea"/>
              <a:cs typeface="+mn-cs"/>
            </a:rPr>
            <a:t> different from fair value)</a:t>
          </a:r>
          <a:r>
            <a:rPr lang="en-AU" sz="900">
              <a:solidFill>
                <a:schemeClr val="tx1"/>
              </a:solidFill>
              <a:effectLst/>
              <a:latin typeface="Cambria" panose="02040503050406030204" pitchFamily="18" charset="0"/>
              <a:ea typeface="+mn-ea"/>
              <a:cs typeface="+mn-cs"/>
            </a:rPr>
            <a:t> less subsequent accumulated depreciation and accumulated impairment losses. Valuations</a:t>
          </a:r>
          <a:r>
            <a:rPr lang="en-AU" sz="900" baseline="0">
              <a:solidFill>
                <a:schemeClr val="tx1"/>
              </a:solidFill>
              <a:effectLst/>
              <a:latin typeface="Cambria" panose="02040503050406030204" pitchFamily="18" charset="0"/>
              <a:ea typeface="+mn-ea"/>
              <a:cs typeface="+mn-cs"/>
            </a:rPr>
            <a:t> are </a:t>
          </a:r>
          <a:r>
            <a:rPr lang="en-AU" sz="900">
              <a:solidFill>
                <a:schemeClr val="tx1"/>
              </a:solidFill>
              <a:effectLst/>
              <a:latin typeface="Cambria" panose="02040503050406030204" pitchFamily="18" charset="0"/>
              <a:ea typeface="+mn-ea"/>
              <a:cs typeface="+mn-cs"/>
            </a:rPr>
            <a:t>conducted with sufficient frequency to ensure that the carrying amounts of assets did not differ materially from the assets’ fair values as at the reporting date.  The regularity of independent valuations depended upon the volatility of movements in market values for the relevant assets. </a:t>
          </a:r>
        </a:p>
        <a:p>
          <a:r>
            <a:rPr lang="en-AU" sz="900">
              <a:solidFill>
                <a:schemeClr val="tx1"/>
              </a:solidFill>
              <a:effectLst/>
              <a:latin typeface="Cambria" panose="02040503050406030204" pitchFamily="18" charset="0"/>
              <a:ea typeface="+mn-ea"/>
              <a:cs typeface="+mn-cs"/>
            </a:rPr>
            <a:t>	</a:t>
          </a:r>
        </a:p>
        <a:p>
          <a:r>
            <a:rPr lang="en-AU" sz="900">
              <a:solidFill>
                <a:schemeClr val="tx1"/>
              </a:solidFill>
              <a:effectLst/>
              <a:latin typeface="Cambria" panose="02040503050406030204" pitchFamily="18" charset="0"/>
              <a:ea typeface="+mn-ea"/>
              <a:cs typeface="+mn-cs"/>
            </a:rPr>
            <a:t>Revaluation adjustments are made on a class basis.  Any revaluation increment is credited to equity under the heading of asset revaluation reserve except to the extent that it reversed a previous revaluation decrement of the same asset class that was previously recognised in the surplus/deficit.  Revaluation decrements for a class of assets are recognised directly in the surplus/deficit except to the extent that they reverse</a:t>
          </a:r>
          <a:r>
            <a:rPr lang="en-AU" sz="900" strike="sngStrike">
              <a:solidFill>
                <a:schemeClr val="tx1"/>
              </a:solidFill>
              <a:effectLst/>
              <a:latin typeface="Cambria" panose="02040503050406030204" pitchFamily="18" charset="0"/>
              <a:ea typeface="+mn-ea"/>
              <a:cs typeface="+mn-cs"/>
            </a:rPr>
            <a:t>d</a:t>
          </a:r>
          <a:r>
            <a:rPr lang="en-AU" sz="900">
              <a:solidFill>
                <a:schemeClr val="tx1"/>
              </a:solidFill>
              <a:effectLst/>
              <a:latin typeface="Cambria" panose="02040503050406030204" pitchFamily="18" charset="0"/>
              <a:ea typeface="+mn-ea"/>
              <a:cs typeface="+mn-cs"/>
            </a:rPr>
            <a:t> a previous revaluation increment for that class. </a:t>
          </a:r>
        </a:p>
        <a:p>
          <a:endParaRPr lang="en-AU" sz="900">
            <a:solidFill>
              <a:schemeClr val="tx1"/>
            </a:solidFill>
            <a:effectLst/>
            <a:latin typeface="Cambria" panose="02040503050406030204" pitchFamily="18" charset="0"/>
            <a:ea typeface="+mn-ea"/>
            <a:cs typeface="+mn-cs"/>
          </a:endParaRPr>
        </a:p>
        <a:p>
          <a:r>
            <a:rPr lang="en-AU" sz="900">
              <a:solidFill>
                <a:schemeClr val="tx1"/>
              </a:solidFill>
              <a:effectLst/>
              <a:latin typeface="Cambria" panose="02040503050406030204" pitchFamily="18" charset="0"/>
              <a:ea typeface="+mn-ea"/>
              <a:cs typeface="+mn-cs"/>
            </a:rPr>
            <a:t>Any accumulated depreciation as at the revaluation date is [select one of the following]:</a:t>
          </a:r>
        </a:p>
        <a:p>
          <a:pPr lvl="0"/>
          <a:r>
            <a:rPr lang="en-AU" sz="900">
              <a:solidFill>
                <a:schemeClr val="tx1"/>
              </a:solidFill>
              <a:effectLst/>
              <a:latin typeface="Cambria" panose="02040503050406030204" pitchFamily="18" charset="0"/>
              <a:ea typeface="+mn-ea"/>
              <a:cs typeface="+mn-cs"/>
            </a:rPr>
            <a:t>    a) eliminated against the gross carrying amount of the asset and the asset restated to the revalued     </a:t>
          </a:r>
          <a:r>
            <a:rPr lang="en-AU" sz="900" baseline="0">
              <a:solidFill>
                <a:schemeClr val="tx1"/>
              </a:solidFill>
              <a:effectLst/>
              <a:latin typeface="Cambria" panose="02040503050406030204" pitchFamily="18" charset="0"/>
              <a:ea typeface="+mn-ea"/>
              <a:cs typeface="+mn-cs"/>
            </a:rPr>
            <a:t> </a:t>
          </a:r>
        </a:p>
        <a:p>
          <a:pPr lvl="0"/>
          <a:r>
            <a:rPr lang="en-AU" sz="900" baseline="0">
              <a:solidFill>
                <a:schemeClr val="tx1"/>
              </a:solidFill>
              <a:effectLst/>
              <a:latin typeface="Cambria" panose="02040503050406030204" pitchFamily="18" charset="0"/>
              <a:ea typeface="+mn-ea"/>
              <a:cs typeface="+mn-cs"/>
            </a:rPr>
            <a:t>         </a:t>
          </a:r>
          <a:r>
            <a:rPr lang="en-AU" sz="900">
              <a:solidFill>
                <a:schemeClr val="tx1"/>
              </a:solidFill>
              <a:effectLst/>
              <a:latin typeface="Cambria" panose="02040503050406030204" pitchFamily="18" charset="0"/>
              <a:ea typeface="+mn-ea"/>
              <a:cs typeface="+mn-cs"/>
            </a:rPr>
            <a:t>amount; or  </a:t>
          </a:r>
        </a:p>
        <a:p>
          <a:pPr lvl="0"/>
          <a:r>
            <a:rPr lang="en-AU" sz="900">
              <a:solidFill>
                <a:schemeClr val="tx1"/>
              </a:solidFill>
              <a:effectLst/>
              <a:latin typeface="Cambria" panose="02040503050406030204" pitchFamily="18" charset="0"/>
              <a:ea typeface="+mn-ea"/>
              <a:cs typeface="+mn-cs"/>
            </a:rPr>
            <a:t>    b) restated proportionately with the change in the gross carrying amount of the asset so that the     </a:t>
          </a:r>
        </a:p>
        <a:p>
          <a:pPr lvl="0"/>
          <a:r>
            <a:rPr lang="en-AU" sz="900">
              <a:solidFill>
                <a:schemeClr val="tx1"/>
              </a:solidFill>
              <a:effectLst/>
              <a:latin typeface="Cambria" panose="02040503050406030204" pitchFamily="18" charset="0"/>
              <a:ea typeface="+mn-ea"/>
              <a:cs typeface="+mn-cs"/>
            </a:rPr>
            <a:t>         carrying amount of the asset after revaluation equals its revalued amount.</a:t>
          </a:r>
        </a:p>
        <a:p>
          <a:endParaRPr lang="en-AU" sz="900">
            <a:solidFill>
              <a:schemeClr val="tx1"/>
            </a:solidFill>
            <a:effectLst/>
            <a:latin typeface="Cambria" panose="02040503050406030204" pitchFamily="18" charset="0"/>
            <a:ea typeface="+mn-ea"/>
            <a:cs typeface="+mn-cs"/>
          </a:endParaRPr>
        </a:p>
        <a:p>
          <a:r>
            <a:rPr lang="en-AU" sz="900" i="1" u="sng">
              <a:solidFill>
                <a:schemeClr val="tx1"/>
              </a:solidFill>
              <a:effectLst/>
              <a:latin typeface="Cambria" panose="02040503050406030204" pitchFamily="18" charset="0"/>
              <a:ea typeface="+mn-ea"/>
              <a:cs typeface="+mn-cs"/>
            </a:rPr>
            <a:t>Depreciation</a:t>
          </a:r>
          <a:endParaRPr lang="en-AU" sz="900">
            <a:solidFill>
              <a:schemeClr val="tx1"/>
            </a:solidFill>
            <a:effectLst/>
            <a:latin typeface="Cambria" panose="02040503050406030204" pitchFamily="18" charset="0"/>
            <a:ea typeface="+mn-ea"/>
            <a:cs typeface="+mn-cs"/>
          </a:endParaRPr>
        </a:p>
        <a:p>
          <a:r>
            <a:rPr lang="en-AU" sz="900">
              <a:solidFill>
                <a:schemeClr val="tx1"/>
              </a:solidFill>
              <a:effectLst/>
              <a:latin typeface="Cambria" panose="02040503050406030204" pitchFamily="18" charset="0"/>
              <a:ea typeface="+mn-ea"/>
              <a:cs typeface="+mn-cs"/>
            </a:rPr>
            <a:t>Depreciable property, plant and equipment assets are written-off to their estimated residual values over their estimated useful lives to the entity using, in all cases, the straight-line method of depreciation. </a:t>
          </a:r>
        </a:p>
        <a:p>
          <a:endParaRPr lang="en-AU" sz="900">
            <a:solidFill>
              <a:schemeClr val="tx1"/>
            </a:solidFill>
            <a:effectLst/>
            <a:latin typeface="Cambria" panose="02040503050406030204" pitchFamily="18" charset="0"/>
            <a:ea typeface="+mn-ea"/>
            <a:cs typeface="+mn-cs"/>
          </a:endParaRPr>
        </a:p>
        <a:p>
          <a:r>
            <a:rPr lang="en-AU" sz="900">
              <a:solidFill>
                <a:schemeClr val="tx1"/>
              </a:solidFill>
              <a:effectLst/>
              <a:latin typeface="Cambria" panose="02040503050406030204" pitchFamily="18" charset="0"/>
              <a:ea typeface="+mn-ea"/>
              <a:cs typeface="+mn-cs"/>
            </a:rPr>
            <a:t>Depreciation rates (useful lives), residual values and methods are reviewed at each reporting date and necessary adjustments are recognised in the current, or current and future reporting periods, as appropriate.  </a:t>
          </a:r>
        </a:p>
        <a:p>
          <a:endParaRPr lang="en-AU" sz="900">
            <a:solidFill>
              <a:schemeClr val="tx1"/>
            </a:solidFill>
            <a:effectLst/>
            <a:latin typeface="Cambria" panose="02040503050406030204" pitchFamily="18" charset="0"/>
            <a:ea typeface="+mn-ea"/>
            <a:cs typeface="+mn-cs"/>
          </a:endParaRPr>
        </a:p>
        <a:p>
          <a:r>
            <a:rPr lang="en-AU" sz="900">
              <a:solidFill>
                <a:schemeClr val="tx1"/>
              </a:solidFill>
              <a:effectLst/>
              <a:latin typeface="Cambria" panose="02040503050406030204" pitchFamily="18" charset="0"/>
              <a:ea typeface="+mn-ea"/>
              <a:cs typeface="+mn-cs"/>
            </a:rPr>
            <a:t>Depreciation rates applying to each class of depreciable asset are based on the following useful lives:</a:t>
          </a:r>
        </a:p>
        <a:p>
          <a:endParaRPr lang="en-AU" sz="900">
            <a:solidFill>
              <a:schemeClr val="tx1"/>
            </a:solidFill>
            <a:effectLst/>
            <a:latin typeface="Cambria" panose="02040503050406030204" pitchFamily="18" charset="0"/>
            <a:ea typeface="+mn-ea"/>
            <a:cs typeface="Times New Roman" panose="02020603050405020304" pitchFamily="18" charset="0"/>
          </a:endParaRPr>
        </a:p>
        <a:p>
          <a:r>
            <a:rPr lang="en-AU" sz="900">
              <a:solidFill>
                <a:schemeClr val="tx1"/>
              </a:solidFill>
              <a:effectLst/>
              <a:latin typeface="Cambria" panose="02040503050406030204" pitchFamily="18" charset="0"/>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900">
              <a:solidFill>
                <a:schemeClr val="tx1"/>
              </a:solidFill>
              <a:effectLst/>
              <a:latin typeface="Cambria" panose="02040503050406030204" pitchFamily="18" charset="0"/>
              <a:ea typeface="+mn-ea"/>
              <a:cs typeface="+mn-cs"/>
            </a:rPr>
            <a:t>The entity has items of property, plant and equipment that are heritage and cultural assets that have limited useful lives and are depreciated.</a:t>
          </a: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900">
              <a:solidFill>
                <a:schemeClr val="tx1"/>
              </a:solidFill>
              <a:effectLst/>
              <a:latin typeface="Cambria" panose="02040503050406030204" pitchFamily="18" charset="0"/>
              <a:ea typeface="+mn-ea"/>
              <a:cs typeface="+mn-cs"/>
            </a:rPr>
            <a:t>The depreciation</a:t>
          </a:r>
          <a:r>
            <a:rPr lang="en-AU" sz="900" baseline="0">
              <a:solidFill>
                <a:schemeClr val="tx1"/>
              </a:solidFill>
              <a:effectLst/>
              <a:latin typeface="Cambria" panose="02040503050406030204" pitchFamily="18" charset="0"/>
              <a:ea typeface="+mn-ea"/>
              <a:cs typeface="+mn-cs"/>
            </a:rPr>
            <a:t> rates for ROU assets are based on the commencement date to the earlier of the end of the useful life of the ROU asset or the end of the lease term. </a:t>
          </a: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3</xdr:col>
      <xdr:colOff>3177540</xdr:colOff>
      <xdr:row>27</xdr:row>
      <xdr:rowOff>99060</xdr:rowOff>
    </xdr:from>
    <xdr:to>
      <xdr:col>7</xdr:col>
      <xdr:colOff>381001</xdr:colOff>
      <xdr:row>35</xdr:row>
      <xdr:rowOff>159695</xdr:rowOff>
    </xdr:to>
    <xdr:grpSp>
      <xdr:nvGrpSpPr>
        <xdr:cNvPr id="3" name="Group 2">
          <a:extLst>
            <a:ext uri="{FF2B5EF4-FFF2-40B4-BE49-F238E27FC236}">
              <a16:creationId xmlns:a16="http://schemas.microsoft.com/office/drawing/2014/main" id="{00000000-0008-0000-1500-000003000000}"/>
            </a:ext>
          </a:extLst>
        </xdr:cNvPr>
        <xdr:cNvGrpSpPr/>
      </xdr:nvGrpSpPr>
      <xdr:grpSpPr>
        <a:xfrm>
          <a:off x="3177540" y="4831080"/>
          <a:ext cx="2979421" cy="1462715"/>
          <a:chOff x="8641080" y="2062289"/>
          <a:chExt cx="2051871" cy="1306379"/>
        </a:xfrm>
      </xdr:grpSpPr>
      <xdr:sp macro="" textlink="">
        <xdr:nvSpPr>
          <xdr:cNvPr id="4" name="TextBox 3">
            <a:extLst>
              <a:ext uri="{FF2B5EF4-FFF2-40B4-BE49-F238E27FC236}">
                <a16:creationId xmlns:a16="http://schemas.microsoft.com/office/drawing/2014/main" id="{00000000-0008-0000-1500-000004000000}"/>
              </a:ext>
            </a:extLst>
          </xdr:cNvPr>
          <xdr:cNvSpPr txBox="1"/>
        </xdr:nvSpPr>
        <xdr:spPr>
          <a:xfrm>
            <a:off x="8641080" y="2237459"/>
            <a:ext cx="1427121" cy="1131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900">
                <a:latin typeface="Cambria" panose="02040503050406030204" pitchFamily="18" charset="0"/>
              </a:rPr>
              <a:t>Buildings on</a:t>
            </a:r>
          </a:p>
          <a:p>
            <a:r>
              <a:rPr lang="en-AU" sz="900">
                <a:latin typeface="Cambria" panose="02040503050406030204" pitchFamily="18" charset="0"/>
              </a:rPr>
              <a:t>freehold land</a:t>
            </a:r>
          </a:p>
          <a:p>
            <a:endParaRPr lang="en-AU" sz="900">
              <a:latin typeface="Cambria" panose="02040503050406030204" pitchFamily="18" charset="0"/>
            </a:endParaRPr>
          </a:p>
          <a:p>
            <a:r>
              <a:rPr lang="en-AU" sz="900">
                <a:latin typeface="Cambria" panose="02040503050406030204" pitchFamily="18" charset="0"/>
              </a:rPr>
              <a:t>Leasehold</a:t>
            </a:r>
          </a:p>
          <a:p>
            <a:r>
              <a:rPr lang="en-AU" sz="900">
                <a:latin typeface="Cambria" panose="02040503050406030204" pitchFamily="18" charset="0"/>
              </a:rPr>
              <a:t>improvements</a:t>
            </a:r>
          </a:p>
          <a:p>
            <a:endParaRPr lang="en-AU" sz="900">
              <a:latin typeface="Cambria" panose="02040503050406030204" pitchFamily="18" charset="0"/>
            </a:endParaRPr>
          </a:p>
          <a:p>
            <a:r>
              <a:rPr lang="en-AU" sz="900">
                <a:latin typeface="Cambria" panose="02040503050406030204" pitchFamily="18" charset="0"/>
              </a:rPr>
              <a:t>Plant</a:t>
            </a:r>
            <a:r>
              <a:rPr lang="en-AU" sz="900" baseline="0">
                <a:latin typeface="Cambria" panose="02040503050406030204" pitchFamily="18" charset="0"/>
              </a:rPr>
              <a:t> and</a:t>
            </a:r>
          </a:p>
          <a:p>
            <a:r>
              <a:rPr lang="en-AU" sz="900" baseline="0">
                <a:latin typeface="Cambria" panose="02040503050406030204" pitchFamily="18" charset="0"/>
              </a:rPr>
              <a:t>equipment</a:t>
            </a:r>
            <a:endParaRPr lang="en-AU" sz="900">
              <a:latin typeface="Cambria" panose="02040503050406030204" pitchFamily="18" charset="0"/>
            </a:endParaRPr>
          </a:p>
        </xdr:txBody>
      </xdr:sp>
      <xdr:sp macro="" textlink="">
        <xdr:nvSpPr>
          <xdr:cNvPr id="5" name="TextBox 4">
            <a:extLst>
              <a:ext uri="{FF2B5EF4-FFF2-40B4-BE49-F238E27FC236}">
                <a16:creationId xmlns:a16="http://schemas.microsoft.com/office/drawing/2014/main" id="{00000000-0008-0000-1500-000005000000}"/>
              </a:ext>
            </a:extLst>
          </xdr:cNvPr>
          <xdr:cNvSpPr txBox="1"/>
        </xdr:nvSpPr>
        <xdr:spPr>
          <a:xfrm>
            <a:off x="9238106" y="2062289"/>
            <a:ext cx="764188" cy="12090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t"/>
          <a:lstStyle/>
          <a:p>
            <a:r>
              <a:rPr lang="en-AU" sz="900">
                <a:solidFill>
                  <a:srgbClr val="FF0000"/>
                </a:solidFill>
                <a:latin typeface="Cambria" panose="02040503050406030204" pitchFamily="18" charset="0"/>
              </a:rPr>
              <a:t>20x2</a:t>
            </a:r>
          </a:p>
          <a:p>
            <a:endParaRPr lang="en-AU" sz="900">
              <a:latin typeface="Cambria" panose="02040503050406030204" pitchFamily="18" charset="0"/>
            </a:endParaRPr>
          </a:p>
          <a:p>
            <a:r>
              <a:rPr lang="en-AU" sz="900">
                <a:latin typeface="Cambria" panose="02040503050406030204" pitchFamily="18" charset="0"/>
              </a:rPr>
              <a:t>[no.] years</a:t>
            </a:r>
          </a:p>
          <a:p>
            <a:endParaRPr lang="en-AU" sz="900">
              <a:latin typeface="Cambria" panose="02040503050406030204" pitchFamily="18" charset="0"/>
            </a:endParaRPr>
          </a:p>
          <a:p>
            <a:endParaRPr lang="en-AU" sz="900">
              <a:latin typeface="Cambria" panose="02040503050406030204" pitchFamily="18" charset="0"/>
            </a:endParaRPr>
          </a:p>
          <a:p>
            <a:r>
              <a:rPr lang="en-AU" sz="900">
                <a:latin typeface="Cambria" panose="02040503050406030204" pitchFamily="18" charset="0"/>
              </a:rPr>
              <a:t>[e.g. Lease terms]</a:t>
            </a:r>
          </a:p>
          <a:p>
            <a:endParaRPr lang="en-AU" sz="900">
              <a:latin typeface="Cambria" panose="02040503050406030204" pitchFamily="18" charset="0"/>
            </a:endParaRPr>
          </a:p>
          <a:p>
            <a:endParaRPr lang="en-AU" sz="900">
              <a:latin typeface="Cambria" panose="02040503050406030204" pitchFamily="18" charset="0"/>
            </a:endParaRPr>
          </a:p>
          <a:p>
            <a:r>
              <a:rPr lang="en-AU" sz="900">
                <a:latin typeface="Cambria" panose="02040503050406030204" pitchFamily="18" charset="0"/>
              </a:rPr>
              <a:t>[No.] to [No.] years</a:t>
            </a:r>
          </a:p>
        </xdr:txBody>
      </xdr:sp>
      <xdr:sp macro="" textlink="">
        <xdr:nvSpPr>
          <xdr:cNvPr id="6" name="TextBox 5">
            <a:extLst>
              <a:ext uri="{FF2B5EF4-FFF2-40B4-BE49-F238E27FC236}">
                <a16:creationId xmlns:a16="http://schemas.microsoft.com/office/drawing/2014/main" id="{00000000-0008-0000-1500-000006000000}"/>
              </a:ext>
            </a:extLst>
          </xdr:cNvPr>
          <xdr:cNvSpPr txBox="1"/>
        </xdr:nvSpPr>
        <xdr:spPr>
          <a:xfrm>
            <a:off x="9932382" y="2063859"/>
            <a:ext cx="760569" cy="11619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t"/>
          <a:lstStyle/>
          <a:p>
            <a:r>
              <a:rPr lang="en-AU" sz="900">
                <a:solidFill>
                  <a:srgbClr val="FF0000"/>
                </a:solidFill>
                <a:latin typeface="Cambria" panose="02040503050406030204" pitchFamily="18" charset="0"/>
              </a:rPr>
              <a:t>20x1</a:t>
            </a:r>
          </a:p>
          <a:p>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[no.] years</a:t>
            </a:r>
          </a:p>
          <a:p>
            <a:endParaRPr lang="en-AU" sz="900">
              <a:solidFill>
                <a:schemeClr val="dk1"/>
              </a:solidFill>
              <a:effectLst/>
              <a:latin typeface="Cambria" panose="02040503050406030204" pitchFamily="18" charset="0"/>
              <a:ea typeface="+mn-ea"/>
              <a:cs typeface="+mn-cs"/>
            </a:endParaRPr>
          </a:p>
          <a:p>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[e.g. Lease terms]</a:t>
            </a:r>
          </a:p>
          <a:p>
            <a:endParaRPr lang="en-AU" sz="900">
              <a:effectLst/>
              <a:latin typeface="Cambria" panose="02040503050406030204" pitchFamily="18" charset="0"/>
            </a:endParaRPr>
          </a:p>
          <a:p>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[No.] to [No.] years</a:t>
            </a:r>
            <a:endParaRPr lang="en-AU" sz="900">
              <a:latin typeface="Cambria" panose="02040503050406030204" pitchFamily="18" charset="0"/>
            </a:endParaRPr>
          </a:p>
        </xdr:txBody>
      </xdr:sp>
    </xdr:grpSp>
    <xdr:clientData/>
  </xdr:twoCellAnchor>
  <xdr:twoCellAnchor>
    <xdr:from>
      <xdr:col>0</xdr:col>
      <xdr:colOff>0</xdr:colOff>
      <xdr:row>48</xdr:row>
      <xdr:rowOff>0</xdr:rowOff>
    </xdr:from>
    <xdr:to>
      <xdr:col>7</xdr:col>
      <xdr:colOff>662940</xdr:colOff>
      <xdr:row>72</xdr:row>
      <xdr:rowOff>19050</xdr:rowOff>
    </xdr:to>
    <xdr:sp macro="" textlink="">
      <xdr:nvSpPr>
        <xdr:cNvPr id="7" name="TextBox 6">
          <a:extLst>
            <a:ext uri="{FF2B5EF4-FFF2-40B4-BE49-F238E27FC236}">
              <a16:creationId xmlns:a16="http://schemas.microsoft.com/office/drawing/2014/main" id="{00000000-0008-0000-1500-000007000000}"/>
            </a:ext>
          </a:extLst>
        </xdr:cNvPr>
        <xdr:cNvSpPr txBox="1"/>
      </xdr:nvSpPr>
      <xdr:spPr>
        <a:xfrm>
          <a:off x="0" y="9201150"/>
          <a:ext cx="6282690" cy="3905250"/>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numCol="2" spcCol="3600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 (continued)</a:t>
          </a:r>
        </a:p>
        <a:p>
          <a:pPr marL="0" marR="0" indent="0" defTabSz="914400" eaLnBrk="1" fontAlgn="auto" latinLnBrk="0" hangingPunct="1">
            <a:lnSpc>
              <a:spcPct val="100000"/>
            </a:lnSpc>
            <a:spcBef>
              <a:spcPts val="0"/>
            </a:spcBef>
            <a:spcAft>
              <a:spcPts val="0"/>
            </a:spcAft>
            <a:buClrTx/>
            <a:buSzTx/>
            <a:buFontTx/>
            <a:buNone/>
            <a:tabLst/>
            <a:defRPr/>
          </a:pPr>
          <a:endParaRPr lang="en-AU" sz="900" b="1">
            <a:solidFill>
              <a:schemeClr val="dk1"/>
            </a:solidFill>
            <a:effectLst/>
            <a:latin typeface="Cambria" panose="02040503050406030204" pitchFamily="18" charset="0"/>
            <a:ea typeface="+mn-ea"/>
            <a:cs typeface="Times New Roman" panose="02020603050405020304" pitchFamily="18" charset="0"/>
          </a:endParaRPr>
        </a:p>
        <a:p>
          <a:r>
            <a:rPr lang="en-AU" sz="900" i="1" u="sng">
              <a:solidFill>
                <a:schemeClr val="dk1"/>
              </a:solidFill>
              <a:effectLst/>
              <a:latin typeface="Cambria" panose="02040503050406030204" pitchFamily="18" charset="0"/>
              <a:ea typeface="Cambria" panose="02040503050406030204" pitchFamily="18" charset="0"/>
              <a:cs typeface="+mn-cs"/>
            </a:rPr>
            <a:t>Impairment</a:t>
          </a:r>
          <a:endParaRPr lang="en-AU" sz="900">
            <a:effectLst/>
            <a:latin typeface="Cambria" panose="02040503050406030204" pitchFamily="18" charset="0"/>
            <a:ea typeface="Cambria" panose="02040503050406030204" pitchFamily="18" charset="0"/>
          </a:endParaRPr>
        </a:p>
        <a:p>
          <a:r>
            <a:rPr lang="en-AU" sz="900">
              <a:solidFill>
                <a:srgbClr val="FF0000"/>
              </a:solidFill>
              <a:effectLst/>
              <a:latin typeface="Cambria" panose="02040503050406030204" pitchFamily="18" charset="0"/>
              <a:ea typeface="Cambria" panose="02040503050406030204" pitchFamily="18" charset="0"/>
              <a:cs typeface="+mn-cs"/>
            </a:rPr>
            <a:t>All cash-generating assets and assets held at cost, including intangibles and ROU assets, were assessed for impairment at 30 June 20x2.  Where indications of impairment exist, the asset’s recoverable amount is estimated and an impairment adjustment made if the asset’s recoverable amount is less than its carrying amount. For non-cash generating assets held at fair value, the recoverable amount is expected to be materially the same as fair value at 30 June 20x2. </a:t>
          </a:r>
        </a:p>
        <a:p>
          <a:r>
            <a:rPr lang="en-AU" sz="900" i="1">
              <a:solidFill>
                <a:srgbClr val="FF0000"/>
              </a:solidFill>
              <a:effectLst/>
              <a:latin typeface="Cambria" panose="02040503050406030204" pitchFamily="18" charset="0"/>
              <a:ea typeface="Cambria" panose="02040503050406030204" pitchFamily="18" charset="0"/>
              <a:cs typeface="+mn-cs"/>
            </a:rPr>
            <a:t>[Note: Applies to not-for-profit entities only per AASB 136 Aus5.1]</a:t>
          </a:r>
        </a:p>
        <a:p>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The recoverable amount of an asset is the higher of its fair value less costs of disposal and its value in use. Value in use is the present value of the future cash flows expected to be derived from the asset. Where the future economic benefit of an asset is not primarily dependent on the asset’s ability to generate future cash flows, and the asset would be replaced if the entity were deprived of the asset, its value in use is taken to be its depreciated replacement cost.</a:t>
          </a:r>
        </a:p>
        <a:p>
          <a:pPr eaLnBrk="1" fontAlgn="auto" latinLnBrk="0" hangingPunct="1"/>
          <a:endParaRPr lang="en-AU" sz="900">
            <a:effectLst/>
            <a:latin typeface="Cambria" panose="02040503050406030204" pitchFamily="18" charset="0"/>
            <a:ea typeface="Cambria" panose="02040503050406030204" pitchFamily="18" charset="0"/>
          </a:endParaRPr>
        </a:p>
        <a:p>
          <a:r>
            <a:rPr lang="en-AU" sz="900" i="1" u="sng">
              <a:solidFill>
                <a:schemeClr val="dk1"/>
              </a:solidFill>
              <a:effectLst/>
              <a:latin typeface="Cambria" panose="02040503050406030204" pitchFamily="18" charset="0"/>
              <a:ea typeface="Cambria" panose="02040503050406030204" pitchFamily="18" charset="0"/>
              <a:cs typeface="+mn-cs"/>
            </a:rPr>
            <a:t>Derecognition</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An item of property, plant and equipment is derecognised upon disposal or when no further future economic benefits are expected from its use or disposal.</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r>
            <a:rPr lang="en-AU" sz="900" i="1" u="sng">
              <a:solidFill>
                <a:schemeClr val="dk1"/>
              </a:solidFill>
              <a:effectLst/>
              <a:latin typeface="Cambria" panose="02040503050406030204" pitchFamily="18" charset="0"/>
              <a:ea typeface="Cambria" panose="02040503050406030204" pitchFamily="18" charset="0"/>
              <a:cs typeface="+mn-cs"/>
            </a:rPr>
            <a:t>Heritage and Cultural Assets</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[Description of heritage and cultural assets]</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[Curatorial and preservation policies for heritage and cultural assets or a cross reference to publicly available publication]</a:t>
          </a:r>
        </a:p>
        <a:p>
          <a:endParaRPr lang="en-AU" sz="900">
            <a:effectLst/>
            <a:latin typeface="Cambria" panose="02040503050406030204" pitchFamily="18" charset="0"/>
            <a:ea typeface="Cambria" panose="02040503050406030204" pitchFamily="18" charset="0"/>
          </a:endParaRPr>
        </a:p>
        <a:p>
          <a:pPr eaLnBrk="1" fontAlgn="auto" latinLnBrk="0" hangingPunct="1"/>
          <a:r>
            <a:rPr lang="en-AU" sz="900" i="1" u="sng">
              <a:solidFill>
                <a:schemeClr val="dk1"/>
              </a:solidFill>
              <a:effectLst/>
              <a:latin typeface="Cambria" panose="02040503050406030204" pitchFamily="18" charset="0"/>
              <a:ea typeface="Cambria" panose="02040503050406030204" pitchFamily="18" charset="0"/>
              <a:cs typeface="+mn-cs"/>
            </a:rPr>
            <a:t>Intangibles</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The entity's intangibles comprise internally developed software for internal use.  These assets are carried at cost less accumulated amortisation and accumulated impairment losses. </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Software is amortised on a straight-line basis over its anticipated useful life.  The useful lives of the entity's software are [No.] to [No.] years (</a:t>
          </a:r>
          <a:r>
            <a:rPr lang="en-AU" sz="900">
              <a:solidFill>
                <a:srgbClr val="FF0000"/>
              </a:solidFill>
              <a:effectLst/>
              <a:latin typeface="Cambria" panose="02040503050406030204" pitchFamily="18" charset="0"/>
              <a:ea typeface="Cambria" panose="02040503050406030204" pitchFamily="18" charset="0"/>
              <a:cs typeface="+mn-cs"/>
            </a:rPr>
            <a:t>20x1</a:t>
          </a:r>
          <a:r>
            <a:rPr lang="en-AU" sz="900">
              <a:solidFill>
                <a:schemeClr val="dk1"/>
              </a:solidFill>
              <a:effectLst/>
              <a:latin typeface="Cambria" panose="02040503050406030204" pitchFamily="18" charset="0"/>
              <a:ea typeface="Cambria" panose="02040503050406030204" pitchFamily="18" charset="0"/>
              <a:cs typeface="+mn-cs"/>
            </a:rPr>
            <a:t>: [No.] to [No.] years).</a:t>
          </a:r>
          <a:r>
            <a:rPr lang="en-AU" sz="900" baseline="0">
              <a:solidFill>
                <a:schemeClr val="dk1"/>
              </a:solidFill>
              <a:effectLst/>
              <a:latin typeface="Cambria" panose="02040503050406030204" pitchFamily="18" charset="0"/>
              <a:ea typeface="Cambria" panose="02040503050406030204" pitchFamily="18" charset="0"/>
              <a:cs typeface="+mn-cs"/>
            </a:rPr>
            <a:t> </a:t>
          </a:r>
        </a:p>
        <a:p>
          <a:r>
            <a:rPr lang="en-AU" sz="900" baseline="0">
              <a:solidFill>
                <a:schemeClr val="dk1"/>
              </a:solidFill>
              <a:effectLst/>
              <a:latin typeface="Cambria" panose="02040503050406030204" pitchFamily="18" charset="0"/>
              <a:ea typeface="Cambria" panose="02040503050406030204" pitchFamily="18" charset="0"/>
              <a:cs typeface="+mn-cs"/>
            </a:rPr>
            <a:t>[For an intangible asset assessed as having an indefinite useful life, disclose the reasons supporting the assessment of an indefinite useful life, describing the factor(s) that played a significant role in determining that the asset has an indefinite useful life.]</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r>
            <a:rPr lang="en-AU" sz="900">
              <a:solidFill>
                <a:schemeClr val="dk1"/>
              </a:solidFill>
              <a:effectLst/>
              <a:latin typeface="Cambria" panose="02040503050406030204" pitchFamily="18" charset="0"/>
              <a:ea typeface="Cambria" panose="02040503050406030204" pitchFamily="18" charset="0"/>
              <a:cs typeface="+mn-cs"/>
            </a:rPr>
            <a:t>All software assets were assessed for indications of impairment as at 30 June </a:t>
          </a:r>
          <a:r>
            <a:rPr lang="en-AU" sz="900">
              <a:solidFill>
                <a:srgbClr val="FF0000"/>
              </a:solidFill>
              <a:effectLst/>
              <a:latin typeface="Cambria" panose="02040503050406030204" pitchFamily="18" charset="0"/>
              <a:ea typeface="Cambria" panose="02040503050406030204" pitchFamily="18" charset="0"/>
              <a:cs typeface="+mn-cs"/>
            </a:rPr>
            <a:t>20x2</a:t>
          </a:r>
          <a:r>
            <a:rPr lang="en-AU" sz="900">
              <a:solidFill>
                <a:schemeClr val="dk1"/>
              </a:solidFill>
              <a:effectLst/>
              <a:latin typeface="Cambria" panose="02040503050406030204" pitchFamily="18" charset="0"/>
              <a:ea typeface="Cambria" panose="02040503050406030204" pitchFamily="18" charset="0"/>
              <a:cs typeface="+mn-cs"/>
            </a:rPr>
            <a:t>. </a:t>
          </a:r>
          <a:endParaRPr lang="en-AU" sz="900">
            <a:effectLst/>
            <a:latin typeface="Cambria" panose="02040503050406030204" pitchFamily="18" charset="0"/>
            <a:ea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1">
            <a:solidFill>
              <a:schemeClr val="dk1"/>
            </a:solidFill>
            <a:effectLst/>
            <a:latin typeface="Cambria" panose="02040503050406030204" pitchFamily="18" charset="0"/>
            <a:ea typeface="+mn-ea"/>
            <a:cs typeface="Times New Roman" panose="02020603050405020304" pitchFamily="18" charset="0"/>
          </a:endParaRPr>
        </a:p>
        <a:p>
          <a:endParaRPr lang="en-AU" sz="900">
            <a:effectLst/>
          </a:endParaRPr>
        </a:p>
        <a:p>
          <a:pPr eaLnBrk="1" fontAlgn="auto" latinLnBrk="0" hangingPunct="1"/>
          <a:r>
            <a:rPr lang="en-AU" sz="900" b="1">
              <a:solidFill>
                <a:schemeClr val="dk1"/>
              </a:solidFill>
              <a:effectLst/>
              <a:latin typeface="Cambria" panose="02040503050406030204" pitchFamily="18" charset="0"/>
              <a:ea typeface="Cambria" panose="02040503050406030204" pitchFamily="18" charset="0"/>
              <a:cs typeface="+mn-cs"/>
            </a:rPr>
            <a:t>Accounting Judgements and Estimates</a:t>
          </a:r>
          <a:endParaRPr lang="en-AU" sz="900">
            <a:effectLst/>
            <a:latin typeface="Cambria" panose="02040503050406030204" pitchFamily="18" charset="0"/>
            <a:ea typeface="Cambria" panose="02040503050406030204" pitchFamily="18" charset="0"/>
          </a:endParaRPr>
        </a:p>
        <a:p>
          <a:pPr eaLnBrk="1" fontAlgn="auto" latinLnBrk="0" hangingPunct="1"/>
          <a:r>
            <a:rPr lang="en-AU" sz="900">
              <a:solidFill>
                <a:schemeClr val="dk1"/>
              </a:solidFill>
              <a:effectLst/>
              <a:latin typeface="Cambria" panose="02040503050406030204" pitchFamily="18" charset="0"/>
              <a:ea typeface="Cambria" panose="02040503050406030204" pitchFamily="18" charset="0"/>
              <a:cs typeface="+mn-cs"/>
            </a:rPr>
            <a:t>[Disclose by details]</a:t>
          </a:r>
          <a:endParaRPr lang="en-AU" sz="900">
            <a:effectLst/>
            <a:latin typeface="Cambria" panose="02040503050406030204" pitchFamily="18" charset="0"/>
            <a:ea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1">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xdr:col>
      <xdr:colOff>12700</xdr:colOff>
      <xdr:row>17</xdr:row>
      <xdr:rowOff>144780</xdr:rowOff>
    </xdr:from>
    <xdr:to>
      <xdr:col>8</xdr:col>
      <xdr:colOff>0</xdr:colOff>
      <xdr:row>18</xdr:row>
      <xdr:rowOff>7620</xdr:rowOff>
    </xdr:to>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1184275" y="8974455"/>
          <a:ext cx="5349875" cy="2015490"/>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a:solidFill>
                <a:schemeClr val="dk1"/>
              </a:solidFill>
              <a:effectLst/>
              <a:latin typeface="Cambria" panose="02040503050406030204" pitchFamily="18" charset="0"/>
              <a:ea typeface="+mn-ea"/>
              <a:cs typeface="+mn-cs"/>
            </a:rPr>
            <a:t>Inventories held for sale are valued at the lower of cost and net realisable value.</a:t>
          </a:r>
          <a:r>
            <a:rPr lang="en-AU" sz="900" baseline="0">
              <a:solidFill>
                <a:schemeClr val="dk1"/>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Inventories held for distribution are valued at cost, adjusted for any loss of service potential. 	</a:t>
          </a:r>
        </a:p>
        <a:p>
          <a:r>
            <a:rPr lang="en-AU" sz="900">
              <a:solidFill>
                <a:schemeClr val="dk1"/>
              </a:solidFill>
              <a:effectLst/>
              <a:latin typeface="Cambria" panose="02040503050406030204" pitchFamily="18" charset="0"/>
              <a:ea typeface="+mn-ea"/>
              <a:cs typeface="+mn-cs"/>
            </a:rPr>
            <a:t>Costs incurred in bringing each item of inventory to its present location and condition are assigned as follows:</a:t>
          </a:r>
        </a:p>
        <a:p>
          <a:r>
            <a:rPr lang="en-AU" sz="900">
              <a:solidFill>
                <a:schemeClr val="dk1"/>
              </a:solidFill>
              <a:effectLst/>
              <a:latin typeface="Cambria" panose="02040503050406030204" pitchFamily="18" charset="0"/>
              <a:ea typeface="+mn-ea"/>
              <a:cs typeface="+mn-cs"/>
            </a:rPr>
            <a:t>a) raw materials and stores – purchase cost on a first-in-first-out basis; and</a:t>
          </a:r>
        </a:p>
        <a:p>
          <a:r>
            <a:rPr lang="en-AU" sz="900">
              <a:solidFill>
                <a:schemeClr val="dk1"/>
              </a:solidFill>
              <a:effectLst/>
              <a:latin typeface="Cambria" panose="02040503050406030204" pitchFamily="18" charset="0"/>
              <a:ea typeface="+mn-ea"/>
              <a:cs typeface="+mn-cs"/>
            </a:rPr>
            <a:t>b) finished goods and work-in-progress – cost of direct materials and labour plus attributable costs that can be allocated on a reasonable basis.	</a:t>
          </a:r>
        </a:p>
        <a:p>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Inventories acquired at no cost or nominal consideration are initially measured at current replacement cost at the date of acquisition.</a:t>
          </a: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rgbClr val="FF0000"/>
            </a:solidFill>
            <a:effectLst/>
            <a:latin typeface="Cambria" panose="02040503050406030204" pitchFamily="18" charset="0"/>
          </a:endParaRPr>
        </a:p>
        <a:p>
          <a:pPr eaLnBrk="1" fontAlgn="auto" latinLnBrk="0" hangingPunct="1"/>
          <a:r>
            <a:rPr lang="en-AU" sz="900" b="1">
              <a:solidFill>
                <a:schemeClr val="dk1"/>
              </a:solidFill>
              <a:effectLst/>
              <a:latin typeface="Cambria" panose="02040503050406030204" pitchFamily="18" charset="0"/>
              <a:ea typeface="+mn-ea"/>
              <a:cs typeface="+mn-cs"/>
            </a:rPr>
            <a:t>Accounting Judgements and Estimates</a:t>
          </a:r>
          <a:endParaRPr lang="en-AU" sz="900">
            <a:effectLst/>
            <a:latin typeface="Cambria" panose="02040503050406030204" pitchFamily="18" charset="0"/>
          </a:endParaRPr>
        </a:p>
        <a:p>
          <a:pPr eaLnBrk="1" fontAlgn="auto" latinLnBrk="0" hangingPunct="1"/>
          <a:r>
            <a:rPr lang="en-AU" sz="900" b="0">
              <a:solidFill>
                <a:schemeClr val="dk1"/>
              </a:solidFill>
              <a:effectLst/>
              <a:latin typeface="Cambria" panose="02040503050406030204" pitchFamily="18" charset="0"/>
              <a:ea typeface="+mn-ea"/>
              <a:cs typeface="+mn-cs"/>
            </a:rPr>
            <a:t>[Disclose by details]</a:t>
          </a:r>
          <a:endParaRPr lang="en-AU" sz="900">
            <a:effectLst/>
            <a:latin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rgbClr val="FF0000"/>
            </a:solidFill>
            <a:effectLst/>
            <a:latin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7</xdr:row>
      <xdr:rowOff>3175</xdr:rowOff>
    </xdr:from>
    <xdr:to>
      <xdr:col>3</xdr:col>
      <xdr:colOff>66675</xdr:colOff>
      <xdr:row>7</xdr:row>
      <xdr:rowOff>105767</xdr:rowOff>
    </xdr:to>
    <xdr:sp macro="" textlink="">
      <xdr:nvSpPr>
        <xdr:cNvPr id="6" name="TextBox 5">
          <a:extLst>
            <a:ext uri="{FF2B5EF4-FFF2-40B4-BE49-F238E27FC236}">
              <a16:creationId xmlns:a16="http://schemas.microsoft.com/office/drawing/2014/main" id="{00000000-0008-0000-1600-000006000000}"/>
            </a:ext>
          </a:extLst>
        </xdr:cNvPr>
        <xdr:cNvSpPr txBox="1"/>
      </xdr:nvSpPr>
      <xdr:spPr>
        <a:xfrm>
          <a:off x="0" y="71183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X23A2T</a:t>
          </a:r>
        </a:p>
      </xdr:txBody>
    </xdr:sp>
    <xdr:clientData/>
  </xdr:twoCellAnchor>
  <xdr:twoCellAnchor>
    <xdr:from>
      <xdr:col>0</xdr:col>
      <xdr:colOff>0</xdr:colOff>
      <xdr:row>4</xdr:row>
      <xdr:rowOff>3175</xdr:rowOff>
    </xdr:from>
    <xdr:to>
      <xdr:col>3</xdr:col>
      <xdr:colOff>66675</xdr:colOff>
      <xdr:row>4</xdr:row>
      <xdr:rowOff>105767</xdr:rowOff>
    </xdr:to>
    <xdr:sp macro="" textlink="">
      <xdr:nvSpPr>
        <xdr:cNvPr id="9" name="TextBox 8">
          <a:extLst>
            <a:ext uri="{FF2B5EF4-FFF2-40B4-BE49-F238E27FC236}">
              <a16:creationId xmlns:a16="http://schemas.microsoft.com/office/drawing/2014/main" id="{DDFD8622-2C69-1DEC-DAE2-ADE4AAD00FDC}"/>
            </a:ext>
          </a:extLst>
        </xdr:cNvPr>
        <xdr:cNvSpPr txBox="1"/>
      </xdr:nvSpPr>
      <xdr:spPr>
        <a:xfrm>
          <a:off x="0" y="65754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X22A1T</a:t>
          </a:r>
        </a:p>
      </xdr:txBody>
    </xdr:sp>
    <xdr:clientData/>
  </xdr:twoCellAnchor>
  <xdr:twoCellAnchor>
    <xdr:from>
      <xdr:col>0</xdr:col>
      <xdr:colOff>0</xdr:colOff>
      <xdr:row>20</xdr:row>
      <xdr:rowOff>3175</xdr:rowOff>
    </xdr:from>
    <xdr:to>
      <xdr:col>3</xdr:col>
      <xdr:colOff>66675</xdr:colOff>
      <xdr:row>20</xdr:row>
      <xdr:rowOff>105767</xdr:rowOff>
    </xdr:to>
    <xdr:sp macro="" textlink="">
      <xdr:nvSpPr>
        <xdr:cNvPr id="11" name="TextBox 10">
          <a:extLst>
            <a:ext uri="{FF2B5EF4-FFF2-40B4-BE49-F238E27FC236}">
              <a16:creationId xmlns:a16="http://schemas.microsoft.com/office/drawing/2014/main" id="{2F891157-A41A-1559-5C73-AFFC014A488B}"/>
            </a:ext>
          </a:extLst>
        </xdr:cNvPr>
        <xdr:cNvSpPr txBox="1"/>
      </xdr:nvSpPr>
      <xdr:spPr>
        <a:xfrm>
          <a:off x="0" y="11890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X22A3T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4</xdr:col>
      <xdr:colOff>0</xdr:colOff>
      <xdr:row>46</xdr:row>
      <xdr:rowOff>76201</xdr:rowOff>
    </xdr:from>
    <xdr:to>
      <xdr:col>7</xdr:col>
      <xdr:colOff>0</xdr:colOff>
      <xdr:row>48</xdr:row>
      <xdr:rowOff>1021976</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028700" y="7943851"/>
          <a:ext cx="5448300" cy="1269625"/>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i="0" u="none">
              <a:solidFill>
                <a:schemeClr val="dk1"/>
              </a:solidFill>
              <a:effectLst/>
              <a:latin typeface="Cambria" panose="02040503050406030204" pitchFamily="18" charset="0"/>
              <a:ea typeface="+mn-ea"/>
              <a:cs typeface="Times New Roman" panose="02020603050405020304" pitchFamily="18" charset="0"/>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dk1"/>
              </a:solidFill>
              <a:effectLst/>
              <a:latin typeface="Cambria" panose="02040503050406030204" pitchFamily="18" charset="0"/>
              <a:ea typeface="+mn-ea"/>
              <a:cs typeface="Times New Roman" panose="02020603050405020304" pitchFamily="18" charset="0"/>
            </a:rPr>
            <a:t>Parental Leave Payments Scheme (For-profit entities only)</a:t>
          </a:r>
        </a:p>
        <a:p>
          <a:pPr marL="0" marR="0" indent="0" algn="l"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Amounts received under the Parental Leave Payments Scheme by the entity not yet paid to employees were presented gross as cash and a liability (payable). The total amount received under this scheme was [$....] (</a:t>
          </a:r>
          <a:r>
            <a:rPr lang="en-AU" sz="900" b="1">
              <a:solidFill>
                <a:srgbClr val="FF0000"/>
              </a:solidFill>
              <a:effectLst/>
              <a:latin typeface="Cambria" panose="02040503050406030204" pitchFamily="18" charset="0"/>
              <a:ea typeface="+mn-ea"/>
              <a:cs typeface="Times New Roman" panose="02020603050405020304" pitchFamily="18" charset="0"/>
            </a:rPr>
            <a:t>20x1</a:t>
          </a:r>
          <a:r>
            <a:rPr lang="en-AU" sz="900" b="0">
              <a:solidFill>
                <a:schemeClr val="dk1"/>
              </a:solidFill>
              <a:effectLst/>
              <a:latin typeface="Cambria" panose="02040503050406030204" pitchFamily="18" charset="0"/>
              <a:ea typeface="+mn-ea"/>
              <a:cs typeface="Times New Roman" panose="02020603050405020304" pitchFamily="18" charset="0"/>
            </a:rPr>
            <a:t>: $....). </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3" name="TextBox 2">
          <a:extLst>
            <a:ext uri="{FF2B5EF4-FFF2-40B4-BE49-F238E27FC236}">
              <a16:creationId xmlns:a16="http://schemas.microsoft.com/office/drawing/2014/main" id="{00000000-0008-0000-1700-000003000000}"/>
            </a:ext>
          </a:extLst>
        </xdr:cNvPr>
        <xdr:cNvSpPr txBox="1"/>
      </xdr:nvSpPr>
      <xdr:spPr>
        <a:xfrm>
          <a:off x="0" y="460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X24A0T</a:t>
          </a:r>
        </a:p>
      </xdr:txBody>
    </xdr:sp>
    <xdr:clientData/>
  </xdr:twoCellAnchor>
  <xdr:twoCellAnchor>
    <xdr:from>
      <xdr:col>0</xdr:col>
      <xdr:colOff>0</xdr:colOff>
      <xdr:row>16</xdr:row>
      <xdr:rowOff>3175</xdr:rowOff>
    </xdr:from>
    <xdr:to>
      <xdr:col>3</xdr:col>
      <xdr:colOff>66675</xdr:colOff>
      <xdr:row>16</xdr:row>
      <xdr:rowOff>105767</xdr:rowOff>
    </xdr:to>
    <xdr:sp macro="" textlink="">
      <xdr:nvSpPr>
        <xdr:cNvPr id="4" name="TextBox 3">
          <a:extLst>
            <a:ext uri="{FF2B5EF4-FFF2-40B4-BE49-F238E27FC236}">
              <a16:creationId xmlns:a16="http://schemas.microsoft.com/office/drawing/2014/main" id="{00000000-0008-0000-1700-000004000000}"/>
            </a:ext>
          </a:extLst>
        </xdr:cNvPr>
        <xdr:cNvSpPr txBox="1"/>
      </xdr:nvSpPr>
      <xdr:spPr>
        <a:xfrm>
          <a:off x="0" y="27273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X24A1T</a:t>
          </a:r>
        </a:p>
      </xdr:txBody>
    </xdr:sp>
    <xdr:clientData/>
  </xdr:twoCellAnchor>
  <xdr:twoCellAnchor>
    <xdr:from>
      <xdr:col>0</xdr:col>
      <xdr:colOff>0</xdr:colOff>
      <xdr:row>20</xdr:row>
      <xdr:rowOff>3175</xdr:rowOff>
    </xdr:from>
    <xdr:to>
      <xdr:col>3</xdr:col>
      <xdr:colOff>66675</xdr:colOff>
      <xdr:row>20</xdr:row>
      <xdr:rowOff>105767</xdr:rowOff>
    </xdr:to>
    <xdr:sp macro="" textlink="">
      <xdr:nvSpPr>
        <xdr:cNvPr id="5" name="TextBox 4">
          <a:extLst>
            <a:ext uri="{FF2B5EF4-FFF2-40B4-BE49-F238E27FC236}">
              <a16:creationId xmlns:a16="http://schemas.microsoft.com/office/drawing/2014/main" id="{00000000-0008-0000-1700-000005000000}"/>
            </a:ext>
          </a:extLst>
        </xdr:cNvPr>
        <xdr:cNvSpPr txBox="1"/>
      </xdr:nvSpPr>
      <xdr:spPr>
        <a:xfrm>
          <a:off x="0" y="33274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X24A2T</a:t>
          </a:r>
        </a:p>
      </xdr:txBody>
    </xdr:sp>
    <xdr:clientData/>
  </xdr:twoCellAnchor>
  <xdr:twoCellAnchor>
    <xdr:from>
      <xdr:col>0</xdr:col>
      <xdr:colOff>0</xdr:colOff>
      <xdr:row>24</xdr:row>
      <xdr:rowOff>3175</xdr:rowOff>
    </xdr:from>
    <xdr:to>
      <xdr:col>3</xdr:col>
      <xdr:colOff>66675</xdr:colOff>
      <xdr:row>24</xdr:row>
      <xdr:rowOff>105767</xdr:rowOff>
    </xdr:to>
    <xdr:sp macro="" textlink="">
      <xdr:nvSpPr>
        <xdr:cNvPr id="6" name="TextBox 5">
          <a:extLst>
            <a:ext uri="{FF2B5EF4-FFF2-40B4-BE49-F238E27FC236}">
              <a16:creationId xmlns:a16="http://schemas.microsoft.com/office/drawing/2014/main" id="{00000000-0008-0000-1700-000006000000}"/>
            </a:ext>
          </a:extLst>
        </xdr:cNvPr>
        <xdr:cNvSpPr txBox="1"/>
      </xdr:nvSpPr>
      <xdr:spPr>
        <a:xfrm>
          <a:off x="0" y="39274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X24A3T</a:t>
          </a:r>
        </a:p>
      </xdr:txBody>
    </xdr:sp>
    <xdr:clientData/>
  </xdr:twoCellAnchor>
  <xdr:twoCellAnchor>
    <xdr:from>
      <xdr:col>0</xdr:col>
      <xdr:colOff>0</xdr:colOff>
      <xdr:row>36</xdr:row>
      <xdr:rowOff>3175</xdr:rowOff>
    </xdr:from>
    <xdr:to>
      <xdr:col>3</xdr:col>
      <xdr:colOff>66675</xdr:colOff>
      <xdr:row>36</xdr:row>
      <xdr:rowOff>105767</xdr:rowOff>
    </xdr:to>
    <xdr:sp macro="" textlink="">
      <xdr:nvSpPr>
        <xdr:cNvPr id="8" name="TextBox 7">
          <a:extLst>
            <a:ext uri="{FF2B5EF4-FFF2-40B4-BE49-F238E27FC236}">
              <a16:creationId xmlns:a16="http://schemas.microsoft.com/office/drawing/2014/main" id="{00000000-0008-0000-1700-000008000000}"/>
            </a:ext>
          </a:extLst>
        </xdr:cNvPr>
        <xdr:cNvSpPr txBox="1"/>
      </xdr:nvSpPr>
      <xdr:spPr>
        <a:xfrm>
          <a:off x="0" y="6232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X24A5T</a:t>
          </a:r>
        </a:p>
      </xdr:txBody>
    </xdr:sp>
    <xdr:clientData/>
  </xdr:twoCellAnchor>
  <xdr:twoCellAnchor>
    <xdr:from>
      <xdr:col>7</xdr:col>
      <xdr:colOff>231588</xdr:colOff>
      <xdr:row>7</xdr:row>
      <xdr:rowOff>0</xdr:rowOff>
    </xdr:from>
    <xdr:to>
      <xdr:col>10</xdr:col>
      <xdr:colOff>123000</xdr:colOff>
      <xdr:row>9</xdr:row>
      <xdr:rowOff>134471</xdr:rowOff>
    </xdr:to>
    <xdr:sp macro="" textlink="">
      <xdr:nvSpPr>
        <xdr:cNvPr id="9" name="Rounded Rectangular Callout 1">
          <a:extLst>
            <a:ext uri="{FF2B5EF4-FFF2-40B4-BE49-F238E27FC236}">
              <a16:creationId xmlns:a16="http://schemas.microsoft.com/office/drawing/2014/main" id="{00000000-0008-0000-1700-000009000000}"/>
            </a:ext>
          </a:extLst>
        </xdr:cNvPr>
        <xdr:cNvSpPr/>
      </xdr:nvSpPr>
      <xdr:spPr>
        <a:xfrm rot="10800000" flipH="1" flipV="1">
          <a:off x="6708588" y="1333500"/>
          <a:ext cx="1634487" cy="458321"/>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Disclose </a:t>
          </a:r>
          <a:r>
            <a:rPr lang="en-AU" sz="900" b="1" baseline="0">
              <a:solidFill>
                <a:sysClr val="windowText" lastClr="000000"/>
              </a:solidFill>
            </a:rPr>
            <a:t>separately on face statements if material</a:t>
          </a:r>
          <a:r>
            <a:rPr lang="en-AU" sz="900" b="1">
              <a:solidFill>
                <a:sysClr val="windowText" lastClr="000000"/>
              </a:solidFill>
            </a:rPr>
            <a:t>.</a:t>
          </a:r>
        </a:p>
      </xdr:txBody>
    </xdr:sp>
    <xdr:clientData/>
  </xdr:twoCellAnchor>
  <xdr:twoCellAnchor>
    <xdr:from>
      <xdr:col>0</xdr:col>
      <xdr:colOff>0</xdr:colOff>
      <xdr:row>5</xdr:row>
      <xdr:rowOff>3175</xdr:rowOff>
    </xdr:from>
    <xdr:to>
      <xdr:col>3</xdr:col>
      <xdr:colOff>66675</xdr:colOff>
      <xdr:row>5</xdr:row>
      <xdr:rowOff>105767</xdr:rowOff>
    </xdr:to>
    <xdr:sp macro="" textlink="">
      <xdr:nvSpPr>
        <xdr:cNvPr id="10" name="TextBox 9">
          <a:extLst>
            <a:ext uri="{FF2B5EF4-FFF2-40B4-BE49-F238E27FC236}">
              <a16:creationId xmlns:a16="http://schemas.microsoft.com/office/drawing/2014/main" id="{BCAA9214-154F-7327-76B4-40233921E0ED}"/>
            </a:ext>
          </a:extLst>
        </xdr:cNvPr>
        <xdr:cNvSpPr txBox="1"/>
      </xdr:nvSpPr>
      <xdr:spPr>
        <a:xfrm>
          <a:off x="0" y="9937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X23A0T</a:t>
          </a:r>
        </a:p>
      </xdr:txBody>
    </xdr:sp>
    <xdr:clientData/>
  </xdr:twoCellAnchor>
  <xdr:twoCellAnchor>
    <xdr:from>
      <xdr:col>0</xdr:col>
      <xdr:colOff>0</xdr:colOff>
      <xdr:row>16</xdr:row>
      <xdr:rowOff>3175</xdr:rowOff>
    </xdr:from>
    <xdr:to>
      <xdr:col>3</xdr:col>
      <xdr:colOff>66675</xdr:colOff>
      <xdr:row>16</xdr:row>
      <xdr:rowOff>105767</xdr:rowOff>
    </xdr:to>
    <xdr:sp macro="" textlink="">
      <xdr:nvSpPr>
        <xdr:cNvPr id="11" name="TextBox 10">
          <a:extLst>
            <a:ext uri="{FF2B5EF4-FFF2-40B4-BE49-F238E27FC236}">
              <a16:creationId xmlns:a16="http://schemas.microsoft.com/office/drawing/2014/main" id="{2927C67F-91BC-A6EA-174C-F8850C6E9BC8}"/>
            </a:ext>
          </a:extLst>
        </xdr:cNvPr>
        <xdr:cNvSpPr txBox="1"/>
      </xdr:nvSpPr>
      <xdr:spPr>
        <a:xfrm>
          <a:off x="0" y="27273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X23A1T</a:t>
          </a:r>
        </a:p>
      </xdr:txBody>
    </xdr:sp>
    <xdr:clientData/>
  </xdr:twoCellAnchor>
  <xdr:twoCellAnchor>
    <xdr:from>
      <xdr:col>0</xdr:col>
      <xdr:colOff>0</xdr:colOff>
      <xdr:row>19</xdr:row>
      <xdr:rowOff>0</xdr:rowOff>
    </xdr:from>
    <xdr:to>
      <xdr:col>3</xdr:col>
      <xdr:colOff>66675</xdr:colOff>
      <xdr:row>20</xdr:row>
      <xdr:rowOff>102592</xdr:rowOff>
    </xdr:to>
    <xdr:sp macro="" textlink="">
      <xdr:nvSpPr>
        <xdr:cNvPr id="12" name="TextBox 11">
          <a:extLst>
            <a:ext uri="{FF2B5EF4-FFF2-40B4-BE49-F238E27FC236}">
              <a16:creationId xmlns:a16="http://schemas.microsoft.com/office/drawing/2014/main" id="{9DAEADD6-16D0-CC62-319C-C0A22CD82069}"/>
            </a:ext>
          </a:extLst>
        </xdr:cNvPr>
        <xdr:cNvSpPr txBox="1"/>
      </xdr:nvSpPr>
      <xdr:spPr>
        <a:xfrm>
          <a:off x="0" y="33242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X23A2T</a:t>
          </a:r>
        </a:p>
      </xdr:txBody>
    </xdr:sp>
    <xdr:clientData/>
  </xdr:twoCellAnchor>
  <xdr:twoCellAnchor>
    <xdr:from>
      <xdr:col>0</xdr:col>
      <xdr:colOff>0</xdr:colOff>
      <xdr:row>24</xdr:row>
      <xdr:rowOff>0</xdr:rowOff>
    </xdr:from>
    <xdr:to>
      <xdr:col>3</xdr:col>
      <xdr:colOff>66675</xdr:colOff>
      <xdr:row>24</xdr:row>
      <xdr:rowOff>102592</xdr:rowOff>
    </xdr:to>
    <xdr:sp macro="" textlink="">
      <xdr:nvSpPr>
        <xdr:cNvPr id="13" name="TextBox 12">
          <a:extLst>
            <a:ext uri="{FF2B5EF4-FFF2-40B4-BE49-F238E27FC236}">
              <a16:creationId xmlns:a16="http://schemas.microsoft.com/office/drawing/2014/main" id="{59FEDA93-D9A3-0AFA-CAE1-7E66DFB72304}"/>
            </a:ext>
          </a:extLst>
        </xdr:cNvPr>
        <xdr:cNvSpPr txBox="1"/>
      </xdr:nvSpPr>
      <xdr:spPr>
        <a:xfrm>
          <a:off x="0" y="39243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X23A3T</a:t>
          </a:r>
        </a:p>
      </xdr:txBody>
    </xdr:sp>
    <xdr:clientData/>
  </xdr:twoCellAnchor>
  <xdr:twoCellAnchor>
    <xdr:from>
      <xdr:col>0</xdr:col>
      <xdr:colOff>0</xdr:colOff>
      <xdr:row>36</xdr:row>
      <xdr:rowOff>3175</xdr:rowOff>
    </xdr:from>
    <xdr:to>
      <xdr:col>3</xdr:col>
      <xdr:colOff>66675</xdr:colOff>
      <xdr:row>36</xdr:row>
      <xdr:rowOff>105767</xdr:rowOff>
    </xdr:to>
    <xdr:sp macro="" textlink="">
      <xdr:nvSpPr>
        <xdr:cNvPr id="15" name="TextBox 14">
          <a:extLst>
            <a:ext uri="{FF2B5EF4-FFF2-40B4-BE49-F238E27FC236}">
              <a16:creationId xmlns:a16="http://schemas.microsoft.com/office/drawing/2014/main" id="{099AA2EC-4CC0-18A7-74B2-AC1013A52739}"/>
            </a:ext>
          </a:extLst>
        </xdr:cNvPr>
        <xdr:cNvSpPr txBox="1"/>
      </xdr:nvSpPr>
      <xdr:spPr>
        <a:xfrm>
          <a:off x="0" y="6232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X23A5T</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4</xdr:col>
      <xdr:colOff>0</xdr:colOff>
      <xdr:row>22</xdr:row>
      <xdr:rowOff>9525</xdr:rowOff>
    </xdr:from>
    <xdr:to>
      <xdr:col>7</xdr:col>
      <xdr:colOff>0</xdr:colOff>
      <xdr:row>23</xdr:row>
      <xdr:rowOff>830580</xdr:rowOff>
    </xdr:to>
    <xdr:sp macro="" textlink="">
      <xdr:nvSpPr>
        <xdr:cNvPr id="3" name="TextBox 2">
          <a:extLst>
            <a:ext uri="{FF2B5EF4-FFF2-40B4-BE49-F238E27FC236}">
              <a16:creationId xmlns:a16="http://schemas.microsoft.com/office/drawing/2014/main" id="{00000000-0008-0000-1800-000003000000}"/>
            </a:ext>
          </a:extLst>
        </xdr:cNvPr>
        <xdr:cNvSpPr txBox="1"/>
      </xdr:nvSpPr>
      <xdr:spPr>
        <a:xfrm>
          <a:off x="1266825" y="7019925"/>
          <a:ext cx="6276975" cy="1783080"/>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For all new contracts entered into, the [</a:t>
          </a:r>
          <a:r>
            <a:rPr lang="en-AU" sz="900" b="1">
              <a:solidFill>
                <a:srgbClr val="FF0000"/>
              </a:solidFill>
              <a:effectLst/>
              <a:latin typeface="Cambria" panose="02040503050406030204" pitchFamily="18" charset="0"/>
              <a:ea typeface="Cambria" panose="02040503050406030204" pitchFamily="18" charset="0"/>
              <a:cs typeface="+mn-cs"/>
            </a:rPr>
            <a:t>Entity</a:t>
          </a:r>
          <a:r>
            <a:rPr lang="en-AU" sz="900">
              <a:solidFill>
                <a:schemeClr val="dk1"/>
              </a:solidFill>
              <a:effectLst/>
              <a:latin typeface="Cambria" panose="02040503050406030204" pitchFamily="18" charset="0"/>
              <a:ea typeface="Cambria" panose="02040503050406030204" pitchFamily="18" charset="0"/>
              <a:cs typeface="+mn-cs"/>
            </a:rPr>
            <a:t>] considers whether the contract is, or contains a lease. A lease is defined as ‘a contract, or part of a contract, that conveys the right to use an asset (the underlying asset) for a period of time in exchange for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Cambria" panose="020405030504060302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Once it has been determined that a contract is, or contains a lease, the lease liability is initially measured at the present value of the lease payments unpaid at the commencement date, discounted using the interest rate implicit in the lease, if that rate is readily determinable, or the department’s incremental borrowing rate.</a:t>
          </a:r>
        </a:p>
        <a:p>
          <a:pPr marL="0" marR="0" lvl="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Cambria" panose="020405030504060302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Subsequent to initial measurement, the liability will be reduced for payments made and increased for interest. It is remeasured to reflect any reassessment or modification to the lease. When the lease liability is remeasured, the corresponding adjustment is reflected in the right-of-use asset or profit and loss depending on the nature of the reassessment or modification.</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4" name="TextBox 3">
          <a:extLst>
            <a:ext uri="{FF2B5EF4-FFF2-40B4-BE49-F238E27FC236}">
              <a16:creationId xmlns:a16="http://schemas.microsoft.com/office/drawing/2014/main" id="{00000000-0008-0000-1800-000004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X25A0T</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5" name="TextBox 4">
          <a:extLst>
            <a:ext uri="{FF2B5EF4-FFF2-40B4-BE49-F238E27FC236}">
              <a16:creationId xmlns:a16="http://schemas.microsoft.com/office/drawing/2014/main" id="{00000000-0008-0000-1800-000005000000}"/>
            </a:ext>
          </a:extLst>
        </xdr:cNvPr>
        <xdr:cNvSpPr txBox="1"/>
      </xdr:nvSpPr>
      <xdr:spPr>
        <a:xfrm>
          <a:off x="0" y="37560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X25A1T</a:t>
          </a:r>
        </a:p>
      </xdr:txBody>
    </xdr:sp>
    <xdr:clientData/>
  </xdr:twoCellAnchor>
  <xdr:twoCellAnchor>
    <xdr:from>
      <xdr:col>0</xdr:col>
      <xdr:colOff>0</xdr:colOff>
      <xdr:row>28</xdr:row>
      <xdr:rowOff>3175</xdr:rowOff>
    </xdr:from>
    <xdr:to>
      <xdr:col>3</xdr:col>
      <xdr:colOff>66675</xdr:colOff>
      <xdr:row>30</xdr:row>
      <xdr:rowOff>14327</xdr:rowOff>
    </xdr:to>
    <xdr:sp macro="" textlink="">
      <xdr:nvSpPr>
        <xdr:cNvPr id="6" name="TextBox 5">
          <a:extLst>
            <a:ext uri="{FF2B5EF4-FFF2-40B4-BE49-F238E27FC236}">
              <a16:creationId xmlns:a16="http://schemas.microsoft.com/office/drawing/2014/main" id="{00000000-0008-0000-1800-000006000000}"/>
            </a:ext>
          </a:extLst>
        </xdr:cNvPr>
        <xdr:cNvSpPr txBox="1"/>
      </xdr:nvSpPr>
      <xdr:spPr>
        <a:xfrm>
          <a:off x="0" y="10471150"/>
          <a:ext cx="66675" cy="18260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X25A3T</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8" name="TextBox 7">
          <a:extLst>
            <a:ext uri="{FF2B5EF4-FFF2-40B4-BE49-F238E27FC236}">
              <a16:creationId xmlns:a16="http://schemas.microsoft.com/office/drawing/2014/main" id="{10D319D9-C4AF-2630-0EFA-A07363E44B97}"/>
            </a:ext>
          </a:extLst>
        </xdr:cNvPr>
        <xdr:cNvSpPr txBox="1"/>
      </xdr:nvSpPr>
      <xdr:spPr>
        <a:xfrm>
          <a:off x="0" y="37560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X24A1T</a:t>
          </a:r>
        </a:p>
      </xdr:txBody>
    </xdr:sp>
    <xdr:clientData/>
  </xdr:twoCellAnchor>
  <xdr:twoCellAnchor>
    <xdr:from>
      <xdr:col>0</xdr:col>
      <xdr:colOff>0</xdr:colOff>
      <xdr:row>25</xdr:row>
      <xdr:rowOff>0</xdr:rowOff>
    </xdr:from>
    <xdr:to>
      <xdr:col>3</xdr:col>
      <xdr:colOff>66675</xdr:colOff>
      <xdr:row>28</xdr:row>
      <xdr:rowOff>0</xdr:rowOff>
    </xdr:to>
    <xdr:sp macro="" textlink="">
      <xdr:nvSpPr>
        <xdr:cNvPr id="9" name="TextBox 8">
          <a:extLst>
            <a:ext uri="{FF2B5EF4-FFF2-40B4-BE49-F238E27FC236}">
              <a16:creationId xmlns:a16="http://schemas.microsoft.com/office/drawing/2014/main" id="{4DB59AC7-7112-8712-D304-8EF77ED7F412}"/>
            </a:ext>
          </a:extLst>
        </xdr:cNvPr>
        <xdr:cNvSpPr txBox="1"/>
      </xdr:nvSpPr>
      <xdr:spPr>
        <a:xfrm>
          <a:off x="0" y="9096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X24A2T</a:t>
          </a:r>
        </a:p>
      </xdr:txBody>
    </xdr:sp>
    <xdr:clientData/>
  </xdr:twoCellAnchor>
  <xdr:twoCellAnchor>
    <xdr:from>
      <xdr:col>0</xdr:col>
      <xdr:colOff>0</xdr:colOff>
      <xdr:row>30</xdr:row>
      <xdr:rowOff>3175</xdr:rowOff>
    </xdr:from>
    <xdr:to>
      <xdr:col>3</xdr:col>
      <xdr:colOff>66675</xdr:colOff>
      <xdr:row>30</xdr:row>
      <xdr:rowOff>105767</xdr:rowOff>
    </xdr:to>
    <xdr:sp macro="" textlink="">
      <xdr:nvSpPr>
        <xdr:cNvPr id="10" name="TextBox 9">
          <a:extLst>
            <a:ext uri="{FF2B5EF4-FFF2-40B4-BE49-F238E27FC236}">
              <a16:creationId xmlns:a16="http://schemas.microsoft.com/office/drawing/2014/main" id="{60F83684-D121-6831-5018-54C3C7A9FAC5}"/>
            </a:ext>
          </a:extLst>
        </xdr:cNvPr>
        <xdr:cNvSpPr txBox="1"/>
      </xdr:nvSpPr>
      <xdr:spPr>
        <a:xfrm>
          <a:off x="0" y="106426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X24A3T</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4</xdr:col>
      <xdr:colOff>0</xdr:colOff>
      <xdr:row>16</xdr:row>
      <xdr:rowOff>116541</xdr:rowOff>
    </xdr:from>
    <xdr:to>
      <xdr:col>8</xdr:col>
      <xdr:colOff>2540</xdr:colOff>
      <xdr:row>18</xdr:row>
      <xdr:rowOff>160020</xdr:rowOff>
    </xdr:to>
    <xdr:sp macro="" textlink="">
      <xdr:nvSpPr>
        <xdr:cNvPr id="2" name="TextBox 1">
          <a:extLst>
            <a:ext uri="{FF2B5EF4-FFF2-40B4-BE49-F238E27FC236}">
              <a16:creationId xmlns:a16="http://schemas.microsoft.com/office/drawing/2014/main" id="{00000000-0008-0000-1900-000002000000}"/>
            </a:ext>
          </a:extLst>
        </xdr:cNvPr>
        <xdr:cNvSpPr txBox="1"/>
      </xdr:nvSpPr>
      <xdr:spPr>
        <a:xfrm>
          <a:off x="1211580" y="6700221"/>
          <a:ext cx="5435600" cy="393999"/>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3" name="TextBox 2">
          <a:extLst>
            <a:ext uri="{FF2B5EF4-FFF2-40B4-BE49-F238E27FC236}">
              <a16:creationId xmlns:a16="http://schemas.microsoft.com/office/drawing/2014/main" id="{00000000-0008-0000-1900-000003000000}"/>
            </a:ext>
          </a:extLst>
        </xdr:cNvPr>
        <xdr:cNvSpPr txBox="1"/>
      </xdr:nvSpPr>
      <xdr:spPr>
        <a:xfrm>
          <a:off x="0" y="1841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X26A0T</a:t>
          </a:r>
        </a:p>
      </xdr:txBody>
    </xdr:sp>
    <xdr:clientData/>
  </xdr:twoCellAnchor>
  <xdr:twoCellAnchor>
    <xdr:from>
      <xdr:col>0</xdr:col>
      <xdr:colOff>0</xdr:colOff>
      <xdr:row>5</xdr:row>
      <xdr:rowOff>3175</xdr:rowOff>
    </xdr:from>
    <xdr:to>
      <xdr:col>3</xdr:col>
      <xdr:colOff>66675</xdr:colOff>
      <xdr:row>5</xdr:row>
      <xdr:rowOff>105767</xdr:rowOff>
    </xdr:to>
    <xdr:sp macro="" textlink="">
      <xdr:nvSpPr>
        <xdr:cNvPr id="4" name="TextBox 3">
          <a:extLst>
            <a:ext uri="{FF2B5EF4-FFF2-40B4-BE49-F238E27FC236}">
              <a16:creationId xmlns:a16="http://schemas.microsoft.com/office/drawing/2014/main" id="{00000000-0008-0000-1900-000004000000}"/>
            </a:ext>
          </a:extLst>
        </xdr:cNvPr>
        <xdr:cNvSpPr txBox="1"/>
      </xdr:nvSpPr>
      <xdr:spPr>
        <a:xfrm>
          <a:off x="0" y="2127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X26A1T</a:t>
          </a:r>
        </a:p>
      </xdr:txBody>
    </xdr:sp>
    <xdr:clientData/>
  </xdr:twoCellAnchor>
  <xdr:twoCellAnchor>
    <xdr:from>
      <xdr:col>0</xdr:col>
      <xdr:colOff>0</xdr:colOff>
      <xdr:row>5</xdr:row>
      <xdr:rowOff>3175</xdr:rowOff>
    </xdr:from>
    <xdr:to>
      <xdr:col>3</xdr:col>
      <xdr:colOff>66675</xdr:colOff>
      <xdr:row>5</xdr:row>
      <xdr:rowOff>105767</xdr:rowOff>
    </xdr:to>
    <xdr:sp macro="" textlink="">
      <xdr:nvSpPr>
        <xdr:cNvPr id="7" name="TextBox 6">
          <a:extLst>
            <a:ext uri="{FF2B5EF4-FFF2-40B4-BE49-F238E27FC236}">
              <a16:creationId xmlns:a16="http://schemas.microsoft.com/office/drawing/2014/main" id="{26C64555-3B2F-884B-DB20-C6CBEBCB8608}"/>
            </a:ext>
          </a:extLst>
        </xdr:cNvPr>
        <xdr:cNvSpPr txBox="1"/>
      </xdr:nvSpPr>
      <xdr:spPr>
        <a:xfrm>
          <a:off x="0" y="2127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X25A1T</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4</xdr:col>
      <xdr:colOff>7621</xdr:colOff>
      <xdr:row>88</xdr:row>
      <xdr:rowOff>60961</xdr:rowOff>
    </xdr:from>
    <xdr:to>
      <xdr:col>9</xdr:col>
      <xdr:colOff>1</xdr:colOff>
      <xdr:row>90</xdr:row>
      <xdr:rowOff>129540</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026796" y="14062711"/>
          <a:ext cx="5726430" cy="167830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i="1" u="sng">
              <a:solidFill>
                <a:schemeClr val="dk1"/>
              </a:solidFill>
              <a:effectLst/>
              <a:latin typeface="Cambria" panose="02040503050406030204" pitchFamily="18" charset="0"/>
              <a:ea typeface="+mn-ea"/>
              <a:cs typeface="+mn-cs"/>
            </a:rPr>
            <a:t>Administered Investments</a:t>
          </a:r>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Administered investments in subsidiaries, joint ventures and associates are not consolidated because their consolidation is relevant only at the Whole of Government level.</a:t>
          </a:r>
        </a:p>
        <a:p>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Administered investments other than those held for sale are classified as </a:t>
          </a:r>
          <a:r>
            <a:rPr lang="en-AU" sz="900">
              <a:solidFill>
                <a:sysClr val="windowText" lastClr="000000"/>
              </a:solidFill>
              <a:effectLst/>
              <a:latin typeface="Cambria" panose="02040503050406030204" pitchFamily="18" charset="0"/>
              <a:ea typeface="+mn-ea"/>
              <a:cs typeface="+mn-cs"/>
            </a:rPr>
            <a:t>at</a:t>
          </a:r>
          <a:r>
            <a:rPr lang="en-AU" sz="900" baseline="0">
              <a:solidFill>
                <a:sysClr val="windowText" lastClr="000000"/>
              </a:solidFill>
              <a:effectLst/>
              <a:latin typeface="Cambria" panose="02040503050406030204" pitchFamily="18" charset="0"/>
              <a:ea typeface="+mn-ea"/>
              <a:cs typeface="+mn-cs"/>
            </a:rPr>
            <a:t> amortised cost</a:t>
          </a:r>
          <a:r>
            <a:rPr lang="en-AU" sz="900" baseline="0">
              <a:solidFill>
                <a:schemeClr val="accent5"/>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and are measured at their fair value as at 30 June </a:t>
          </a:r>
          <a:r>
            <a:rPr lang="en-AU" sz="900" b="1">
              <a:solidFill>
                <a:srgbClr val="FF0000"/>
              </a:solidFill>
              <a:effectLst/>
              <a:latin typeface="Cambria" panose="02040503050406030204" pitchFamily="18" charset="0"/>
              <a:ea typeface="+mn-ea"/>
              <a:cs typeface="+mn-cs"/>
            </a:rPr>
            <a:t>20x2</a:t>
          </a:r>
          <a:r>
            <a:rPr lang="en-AU" sz="900">
              <a:solidFill>
                <a:schemeClr val="dk1"/>
              </a:solidFill>
              <a:effectLst/>
              <a:latin typeface="Cambria" panose="02040503050406030204" pitchFamily="18" charset="0"/>
              <a:ea typeface="+mn-ea"/>
              <a:cs typeface="+mn-cs"/>
            </a:rPr>
            <a:t>.  Fair value has been taken to be the Australian Government's proportional interest in the net assets of the entities as at end of reporting period. </a:t>
          </a:r>
        </a:p>
        <a:p>
          <a:endParaRPr lang="en-AU" sz="900">
            <a:effectLst/>
          </a:endParaRPr>
        </a:p>
        <a:p>
          <a:pPr marL="0" indent="0" eaLnBrk="1" fontAlgn="auto" latinLnBrk="0" hangingPunct="1"/>
          <a:r>
            <a:rPr lang="en-AU" sz="900" b="1" i="0" u="none">
              <a:solidFill>
                <a:schemeClr val="dk1"/>
              </a:solidFill>
              <a:effectLst/>
              <a:latin typeface="Cambria" panose="02040503050406030204" pitchFamily="18" charset="0"/>
              <a:ea typeface="+mn-ea"/>
              <a:cs typeface="+mn-cs"/>
            </a:rPr>
            <a:t>Accounting Judgements and Estimates</a:t>
          </a:r>
        </a:p>
        <a:p>
          <a:pPr marL="0" indent="0" eaLnBrk="1" fontAlgn="auto" latinLnBrk="0" hangingPunct="1"/>
          <a:r>
            <a:rPr lang="en-AU" sz="900">
              <a:solidFill>
                <a:schemeClr val="dk1"/>
              </a:solidFill>
              <a:effectLst/>
              <a:latin typeface="Cambria" panose="02040503050406030204" pitchFamily="18" charset="0"/>
              <a:ea typeface="+mn-ea"/>
              <a:cs typeface="+mn-cs"/>
            </a:rPr>
            <a:t>[Disclose by details]</a:t>
          </a:r>
        </a:p>
        <a:p>
          <a:endParaRPr lang="en-AU" sz="900">
            <a:solidFill>
              <a:schemeClr val="dk1"/>
            </a:solidFill>
            <a:effectLst/>
            <a:latin typeface="Cambria" panose="02040503050406030204" pitchFamily="18" charset="0"/>
            <a:ea typeface="+mn-ea"/>
            <a:cs typeface="+mn-cs"/>
          </a:endParaRPr>
        </a:p>
      </xdr:txBody>
    </xdr:sp>
    <xdr:clientData/>
  </xdr:twoCellAnchor>
  <xdr:twoCellAnchor editAs="oneCell">
    <xdr:from>
      <xdr:col>4</xdr:col>
      <xdr:colOff>7620</xdr:colOff>
      <xdr:row>1</xdr:row>
      <xdr:rowOff>0</xdr:rowOff>
    </xdr:from>
    <xdr:to>
      <xdr:col>8</xdr:col>
      <xdr:colOff>407333</xdr:colOff>
      <xdr:row>2</xdr:row>
      <xdr:rowOff>438150</xdr:rowOff>
    </xdr:to>
    <xdr:sp macro="" textlink="">
      <xdr:nvSpPr>
        <xdr:cNvPr id="3" name="TextBox 2">
          <a:extLst>
            <a:ext uri="{FF2B5EF4-FFF2-40B4-BE49-F238E27FC236}">
              <a16:creationId xmlns:a16="http://schemas.microsoft.com/office/drawing/2014/main" id="{00000000-0008-0000-1A00-000003000000}"/>
            </a:ext>
          </a:extLst>
        </xdr:cNvPr>
        <xdr:cNvSpPr txBox="1"/>
      </xdr:nvSpPr>
      <xdr:spPr>
        <a:xfrm>
          <a:off x="1026795" y="161925"/>
          <a:ext cx="5381288" cy="60007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Assets and Liabilities Administered on Behalf</a:t>
          </a:r>
          <a:r>
            <a:rPr lang="en-AU" sz="1600" b="1" baseline="0">
              <a:solidFill>
                <a:sysClr val="windowText" lastClr="000000"/>
              </a:solidFill>
              <a:effectLst/>
              <a:latin typeface="Cambria" panose="02040503050406030204" pitchFamily="18" charset="0"/>
              <a:ea typeface="+mn-ea"/>
              <a:cs typeface="Times New Roman" panose="02020603050405020304" pitchFamily="18" charset="0"/>
            </a:rPr>
            <a:t> of the Government</a:t>
          </a:r>
          <a:endParaRPr lang="en-AU" sz="1600" b="1">
            <a:solidFill>
              <a:sysClr val="windowText" lastClr="000000"/>
            </a:solidFill>
            <a:effectLst/>
            <a:latin typeface="Cambria" panose="02040503050406030204" pitchFamily="18" charset="0"/>
            <a:ea typeface="+mn-ea"/>
            <a:cs typeface="Times New Roman" panose="02020603050405020304" pitchFamily="18" charset="0"/>
          </a:endParaRPr>
        </a:p>
      </xdr:txBody>
    </xdr:sp>
    <xdr:clientData/>
  </xdr:twoCellAnchor>
  <xdr:twoCellAnchor editAs="oneCell">
    <xdr:from>
      <xdr:col>4</xdr:col>
      <xdr:colOff>32385</xdr:colOff>
      <xdr:row>2</xdr:row>
      <xdr:rowOff>382903</xdr:rowOff>
    </xdr:from>
    <xdr:to>
      <xdr:col>8</xdr:col>
      <xdr:colOff>303679</xdr:colOff>
      <xdr:row>2</xdr:row>
      <xdr:rowOff>1057274</xdr:rowOff>
    </xdr:to>
    <xdr:sp macro="" textlink="">
      <xdr:nvSpPr>
        <xdr:cNvPr id="4" name="TextBox 3">
          <a:extLst>
            <a:ext uri="{FF2B5EF4-FFF2-40B4-BE49-F238E27FC236}">
              <a16:creationId xmlns:a16="http://schemas.microsoft.com/office/drawing/2014/main" id="{00000000-0008-0000-1A00-000004000000}"/>
            </a:ext>
          </a:extLst>
        </xdr:cNvPr>
        <xdr:cNvSpPr txBox="1"/>
      </xdr:nvSpPr>
      <xdr:spPr>
        <a:xfrm>
          <a:off x="1051560" y="706753"/>
          <a:ext cx="5252869" cy="67437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AU" sz="900" b="0">
              <a:solidFill>
                <a:sysClr val="windowText" lastClr="000000"/>
              </a:solidFill>
              <a:effectLst/>
              <a:latin typeface="Cambria" panose="02040503050406030204" pitchFamily="18" charset="0"/>
              <a:ea typeface="+mn-ea"/>
              <a:cs typeface="Times New Roman" panose="02020603050405020304" pitchFamily="18" charset="0"/>
            </a:rPr>
            <a:t>This section analyses assets used to conduct operations and the operating liabilities incurred as a result the [Entity] does not control but administers on behalf of the Government</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Unless otherwise noted, the accounting policies adopted are consistent with those applied for departmental reporting.</a:t>
          </a:r>
        </a:p>
      </xdr:txBody>
    </xdr:sp>
    <xdr:clientData/>
  </xdr:twoCellAnchor>
  <xdr:twoCellAnchor>
    <xdr:from>
      <xdr:col>0</xdr:col>
      <xdr:colOff>0</xdr:colOff>
      <xdr:row>2</xdr:row>
      <xdr:rowOff>3175</xdr:rowOff>
    </xdr:from>
    <xdr:to>
      <xdr:col>3</xdr:col>
      <xdr:colOff>66675</xdr:colOff>
      <xdr:row>2</xdr:row>
      <xdr:rowOff>105767</xdr:rowOff>
    </xdr:to>
    <xdr:sp macro="" textlink="">
      <xdr:nvSpPr>
        <xdr:cNvPr id="5" name="TextBox 4">
          <a:extLst>
            <a:ext uri="{FF2B5EF4-FFF2-40B4-BE49-F238E27FC236}">
              <a16:creationId xmlns:a16="http://schemas.microsoft.com/office/drawing/2014/main" id="{00000000-0008-0000-1A00-000005000000}"/>
            </a:ext>
          </a:extLst>
        </xdr:cNvPr>
        <xdr:cNvSpPr txBox="1"/>
      </xdr:nvSpPr>
      <xdr:spPr>
        <a:xfrm>
          <a:off x="0" y="3270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X27A0T</a:t>
          </a:r>
        </a:p>
      </xdr:txBody>
    </xdr:sp>
    <xdr:clientData/>
  </xdr:twoCellAnchor>
  <xdr:twoCellAnchor>
    <xdr:from>
      <xdr:col>0</xdr:col>
      <xdr:colOff>0</xdr:colOff>
      <xdr:row>13</xdr:row>
      <xdr:rowOff>3175</xdr:rowOff>
    </xdr:from>
    <xdr:to>
      <xdr:col>3</xdr:col>
      <xdr:colOff>66675</xdr:colOff>
      <xdr:row>13</xdr:row>
      <xdr:rowOff>105767</xdr:rowOff>
    </xdr:to>
    <xdr:sp macro="" textlink="">
      <xdr:nvSpPr>
        <xdr:cNvPr id="6" name="TextBox 5">
          <a:extLst>
            <a:ext uri="{FF2B5EF4-FFF2-40B4-BE49-F238E27FC236}">
              <a16:creationId xmlns:a16="http://schemas.microsoft.com/office/drawing/2014/main" id="{00000000-0008-0000-1A00-000006000000}"/>
            </a:ext>
          </a:extLst>
        </xdr:cNvPr>
        <xdr:cNvSpPr txBox="1"/>
      </xdr:nvSpPr>
      <xdr:spPr>
        <a:xfrm>
          <a:off x="0" y="32035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X27A1T</a:t>
          </a:r>
        </a:p>
      </xdr:txBody>
    </xdr:sp>
    <xdr:clientData/>
  </xdr:twoCellAnchor>
  <xdr:twoCellAnchor>
    <xdr:from>
      <xdr:col>9</xdr:col>
      <xdr:colOff>274320</xdr:colOff>
      <xdr:row>39</xdr:row>
      <xdr:rowOff>7620</xdr:rowOff>
    </xdr:from>
    <xdr:to>
      <xdr:col>12</xdr:col>
      <xdr:colOff>342785</xdr:colOff>
      <xdr:row>43</xdr:row>
      <xdr:rowOff>11206</xdr:rowOff>
    </xdr:to>
    <xdr:sp macro="" textlink="">
      <xdr:nvSpPr>
        <xdr:cNvPr id="10" name="Rounded Rectangular Callout 1">
          <a:extLst>
            <a:ext uri="{FF2B5EF4-FFF2-40B4-BE49-F238E27FC236}">
              <a16:creationId xmlns:a16="http://schemas.microsoft.com/office/drawing/2014/main" id="{00000000-0008-0000-1A00-00000A000000}"/>
            </a:ext>
          </a:extLst>
        </xdr:cNvPr>
        <xdr:cNvSpPr/>
      </xdr:nvSpPr>
      <xdr:spPr>
        <a:xfrm rot="10800000" flipH="1" flipV="1">
          <a:off x="6922770" y="6979920"/>
          <a:ext cx="1811540" cy="546511"/>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Disclose </a:t>
          </a:r>
          <a:r>
            <a:rPr lang="en-AU" sz="900" b="1" baseline="0">
              <a:solidFill>
                <a:sysClr val="windowText" lastClr="000000"/>
              </a:solidFill>
            </a:rPr>
            <a:t>separately on face statements if material AASB 1060.21.</a:t>
          </a:r>
          <a:r>
            <a:rPr lang="en-AU" sz="900" b="1">
              <a:solidFill>
                <a:sysClr val="windowText" lastClr="000000"/>
              </a:solidFill>
            </a:rPr>
            <a:t> </a:t>
          </a:r>
          <a:endParaRPr lang="en-AU" sz="900" b="1">
            <a:solidFill>
              <a:srgbClr val="FF0000"/>
            </a:solidFill>
          </a:endParaRPr>
        </a:p>
      </xdr:txBody>
    </xdr:sp>
    <xdr:clientData/>
  </xdr:twoCellAnchor>
  <xdr:twoCellAnchor>
    <xdr:from>
      <xdr:col>4</xdr:col>
      <xdr:colOff>9525</xdr:colOff>
      <xdr:row>13</xdr:row>
      <xdr:rowOff>66675</xdr:rowOff>
    </xdr:from>
    <xdr:to>
      <xdr:col>8</xdr:col>
      <xdr:colOff>769620</xdr:colOff>
      <xdr:row>19</xdr:row>
      <xdr:rowOff>142875</xdr:rowOff>
    </xdr:to>
    <xdr:sp macro="" textlink="">
      <xdr:nvSpPr>
        <xdr:cNvPr id="11" name="TextBox 10">
          <a:extLst>
            <a:ext uri="{FF2B5EF4-FFF2-40B4-BE49-F238E27FC236}">
              <a16:creationId xmlns:a16="http://schemas.microsoft.com/office/drawing/2014/main" id="{00000000-0008-0000-1A00-00000B000000}"/>
            </a:ext>
          </a:extLst>
        </xdr:cNvPr>
        <xdr:cNvSpPr txBox="1"/>
      </xdr:nvSpPr>
      <xdr:spPr>
        <a:xfrm>
          <a:off x="1028700" y="3267075"/>
          <a:ext cx="5617845" cy="99060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Cash is recognised at its nominal amount. Cash and cash equivalents includes:  </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a) cash on hand;</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b) demand deposits in bank accounts with an original maturity of 3 months or less that are readily</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convertible to</a:t>
          </a:r>
          <a:r>
            <a:rPr lang="en-AU" sz="900" b="0" baseline="0">
              <a:solidFill>
                <a:schemeClr val="dk1"/>
              </a:solidFill>
              <a:effectLst/>
              <a:latin typeface="Cambria" panose="02040503050406030204" pitchFamily="18" charset="0"/>
              <a:ea typeface="+mn-ea"/>
              <a:cs typeface="Times New Roman" panose="02020603050405020304" pitchFamily="18" charset="0"/>
            </a:rPr>
            <a:t> </a:t>
          </a:r>
          <a:r>
            <a:rPr lang="en-AU" sz="900" b="0">
              <a:solidFill>
                <a:schemeClr val="dk1"/>
              </a:solidFill>
              <a:effectLst/>
              <a:latin typeface="Cambria" panose="02040503050406030204" pitchFamily="18" charset="0"/>
              <a:ea typeface="+mn-ea"/>
              <a:cs typeface="Times New Roman" panose="02020603050405020304" pitchFamily="18" charset="0"/>
            </a:rPr>
            <a:t>known amounts of cash and subject to insignificant risk of changes in value; and</a:t>
          </a:r>
        </a:p>
        <a:p>
          <a:pPr marL="0" marR="0" lvl="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     c) cash in special accounts.</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7</xdr:row>
      <xdr:rowOff>3175</xdr:rowOff>
    </xdr:from>
    <xdr:to>
      <xdr:col>3</xdr:col>
      <xdr:colOff>66675</xdr:colOff>
      <xdr:row>7</xdr:row>
      <xdr:rowOff>105767</xdr:rowOff>
    </xdr:to>
    <xdr:sp macro="" textlink="">
      <xdr:nvSpPr>
        <xdr:cNvPr id="12" name="TextBox 11">
          <a:extLst>
            <a:ext uri="{FF2B5EF4-FFF2-40B4-BE49-F238E27FC236}">
              <a16:creationId xmlns:a16="http://schemas.microsoft.com/office/drawing/2014/main" id="{530A1BE5-3ECC-9D9A-DE8F-F095DBFB4A83}"/>
            </a:ext>
          </a:extLst>
        </xdr:cNvPr>
        <xdr:cNvSpPr txBox="1"/>
      </xdr:nvSpPr>
      <xdr:spPr>
        <a:xfrm>
          <a:off x="0" y="2098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X26A0T</a:t>
          </a:r>
        </a:p>
      </xdr:txBody>
    </xdr:sp>
    <xdr:clientData/>
  </xdr:twoCellAnchor>
  <xdr:twoCellAnchor>
    <xdr:from>
      <xdr:col>0</xdr:col>
      <xdr:colOff>0</xdr:colOff>
      <xdr:row>20</xdr:row>
      <xdr:rowOff>3175</xdr:rowOff>
    </xdr:from>
    <xdr:to>
      <xdr:col>3</xdr:col>
      <xdr:colOff>66675</xdr:colOff>
      <xdr:row>20</xdr:row>
      <xdr:rowOff>105767</xdr:rowOff>
    </xdr:to>
    <xdr:sp macro="" textlink="">
      <xdr:nvSpPr>
        <xdr:cNvPr id="13" name="TextBox 12">
          <a:extLst>
            <a:ext uri="{FF2B5EF4-FFF2-40B4-BE49-F238E27FC236}">
              <a16:creationId xmlns:a16="http://schemas.microsoft.com/office/drawing/2014/main" id="{69028AEC-A767-745B-97C4-37196A17F1F4}"/>
            </a:ext>
          </a:extLst>
        </xdr:cNvPr>
        <xdr:cNvSpPr txBox="1"/>
      </xdr:nvSpPr>
      <xdr:spPr>
        <a:xfrm>
          <a:off x="0" y="42703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X26A1T</a:t>
          </a:r>
        </a:p>
      </xdr:txBody>
    </xdr:sp>
    <xdr:clientData/>
  </xdr:twoCellAnchor>
  <xdr:twoCellAnchor>
    <xdr:from>
      <xdr:col>0</xdr:col>
      <xdr:colOff>0</xdr:colOff>
      <xdr:row>36</xdr:row>
      <xdr:rowOff>3175</xdr:rowOff>
    </xdr:from>
    <xdr:to>
      <xdr:col>3</xdr:col>
      <xdr:colOff>66675</xdr:colOff>
      <xdr:row>36</xdr:row>
      <xdr:rowOff>105767</xdr:rowOff>
    </xdr:to>
    <xdr:sp macro="" textlink="">
      <xdr:nvSpPr>
        <xdr:cNvPr id="14" name="TextBox 13">
          <a:extLst>
            <a:ext uri="{FF2B5EF4-FFF2-40B4-BE49-F238E27FC236}">
              <a16:creationId xmlns:a16="http://schemas.microsoft.com/office/drawing/2014/main" id="{6E2DC6B3-A1BF-7B44-DFBF-F85052529233}"/>
            </a:ext>
          </a:extLst>
        </xdr:cNvPr>
        <xdr:cNvSpPr txBox="1"/>
      </xdr:nvSpPr>
      <xdr:spPr>
        <a:xfrm>
          <a:off x="0" y="65182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X26A2T</a:t>
          </a:r>
        </a:p>
      </xdr:txBody>
    </xdr:sp>
    <xdr:clientData/>
  </xdr:twoCellAnchor>
  <xdr:twoCellAnchor>
    <xdr:from>
      <xdr:col>0</xdr:col>
      <xdr:colOff>0</xdr:colOff>
      <xdr:row>81</xdr:row>
      <xdr:rowOff>3175</xdr:rowOff>
    </xdr:from>
    <xdr:to>
      <xdr:col>3</xdr:col>
      <xdr:colOff>66675</xdr:colOff>
      <xdr:row>81</xdr:row>
      <xdr:rowOff>105767</xdr:rowOff>
    </xdr:to>
    <xdr:sp macro="" textlink="">
      <xdr:nvSpPr>
        <xdr:cNvPr id="15" name="TextBox 14">
          <a:extLst>
            <a:ext uri="{FF2B5EF4-FFF2-40B4-BE49-F238E27FC236}">
              <a16:creationId xmlns:a16="http://schemas.microsoft.com/office/drawing/2014/main" id="{83B0149D-00A2-A0AE-7E4E-F145CF12237B}"/>
            </a:ext>
          </a:extLst>
        </xdr:cNvPr>
        <xdr:cNvSpPr txBox="1"/>
      </xdr:nvSpPr>
      <xdr:spPr>
        <a:xfrm>
          <a:off x="0" y="124714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X26A3T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1</xdr:row>
      <xdr:rowOff>3175</xdr:rowOff>
    </xdr:from>
    <xdr:to>
      <xdr:col>3</xdr:col>
      <xdr:colOff>66675</xdr:colOff>
      <xdr:row>1</xdr:row>
      <xdr:rowOff>105767</xdr:rowOff>
    </xdr:to>
    <xdr:sp macro="" textlink="">
      <xdr:nvSpPr>
        <xdr:cNvPr id="2" name="TextBox 1">
          <a:extLst>
            <a:ext uri="{FF2B5EF4-FFF2-40B4-BE49-F238E27FC236}">
              <a16:creationId xmlns:a16="http://schemas.microsoft.com/office/drawing/2014/main" id="{00000000-0008-0000-1B00-000002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X28A0T</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3" name="TextBox 2">
          <a:extLst>
            <a:ext uri="{FF2B5EF4-FFF2-40B4-BE49-F238E27FC236}">
              <a16:creationId xmlns:a16="http://schemas.microsoft.com/office/drawing/2014/main" id="{EAC831A2-9921-3564-2DDA-B989E174DB9D}"/>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X27A0T</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3175</xdr:rowOff>
    </xdr:from>
    <xdr:to>
      <xdr:col>3</xdr:col>
      <xdr:colOff>66675</xdr:colOff>
      <xdr:row>3</xdr:row>
      <xdr:rowOff>105767</xdr:rowOff>
    </xdr:to>
    <xdr:sp macro="" textlink="">
      <xdr:nvSpPr>
        <xdr:cNvPr id="3" name="TextBox 2">
          <a:extLst>
            <a:ext uri="{FF2B5EF4-FFF2-40B4-BE49-F238E27FC236}">
              <a16:creationId xmlns:a16="http://schemas.microsoft.com/office/drawing/2014/main" id="{00000000-0008-0000-1C00-000003000000}"/>
            </a:ext>
          </a:extLst>
        </xdr:cNvPr>
        <xdr:cNvSpPr txBox="1"/>
      </xdr:nvSpPr>
      <xdr:spPr>
        <a:xfrm>
          <a:off x="0" y="304800"/>
          <a:ext cx="66675"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X29A0T</a:t>
          </a:r>
        </a:p>
      </xdr:txBody>
    </xdr:sp>
    <xdr:clientData/>
  </xdr:twoCellAnchor>
  <xdr:twoCellAnchor>
    <xdr:from>
      <xdr:col>0</xdr:col>
      <xdr:colOff>0</xdr:colOff>
      <xdr:row>18</xdr:row>
      <xdr:rowOff>0</xdr:rowOff>
    </xdr:from>
    <xdr:to>
      <xdr:col>3</xdr:col>
      <xdr:colOff>66675</xdr:colOff>
      <xdr:row>20</xdr:row>
      <xdr:rowOff>0</xdr:rowOff>
    </xdr:to>
    <xdr:sp macro="" textlink="">
      <xdr:nvSpPr>
        <xdr:cNvPr id="4" name="TextBox 3">
          <a:extLst>
            <a:ext uri="{FF2B5EF4-FFF2-40B4-BE49-F238E27FC236}">
              <a16:creationId xmlns:a16="http://schemas.microsoft.com/office/drawing/2014/main" id="{00000000-0008-0000-1C00-000004000000}"/>
            </a:ext>
          </a:extLst>
        </xdr:cNvPr>
        <xdr:cNvSpPr txBox="1"/>
      </xdr:nvSpPr>
      <xdr:spPr>
        <a:xfrm>
          <a:off x="0" y="304800"/>
          <a:ext cx="66675" cy="25409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X29A1T</a:t>
          </a:r>
        </a:p>
      </xdr:txBody>
    </xdr:sp>
    <xdr:clientData/>
  </xdr:twoCellAnchor>
  <xdr:twoCellAnchor>
    <xdr:from>
      <xdr:col>0</xdr:col>
      <xdr:colOff>0</xdr:colOff>
      <xdr:row>24</xdr:row>
      <xdr:rowOff>3175</xdr:rowOff>
    </xdr:from>
    <xdr:to>
      <xdr:col>3</xdr:col>
      <xdr:colOff>66675</xdr:colOff>
      <xdr:row>24</xdr:row>
      <xdr:rowOff>105767</xdr:rowOff>
    </xdr:to>
    <xdr:sp macro="" textlink="">
      <xdr:nvSpPr>
        <xdr:cNvPr id="5" name="TextBox 4">
          <a:extLst>
            <a:ext uri="{FF2B5EF4-FFF2-40B4-BE49-F238E27FC236}">
              <a16:creationId xmlns:a16="http://schemas.microsoft.com/office/drawing/2014/main" id="{00000000-0008-0000-1C00-000005000000}"/>
            </a:ext>
          </a:extLst>
        </xdr:cNvPr>
        <xdr:cNvSpPr txBox="1"/>
      </xdr:nvSpPr>
      <xdr:spPr>
        <a:xfrm>
          <a:off x="0" y="58896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X29A2T</a:t>
          </a:r>
        </a:p>
      </xdr:txBody>
    </xdr:sp>
    <xdr:clientData/>
  </xdr:twoCellAnchor>
  <xdr:twoCellAnchor>
    <xdr:from>
      <xdr:col>0</xdr:col>
      <xdr:colOff>0</xdr:colOff>
      <xdr:row>33</xdr:row>
      <xdr:rowOff>3175</xdr:rowOff>
    </xdr:from>
    <xdr:to>
      <xdr:col>3</xdr:col>
      <xdr:colOff>66675</xdr:colOff>
      <xdr:row>33</xdr:row>
      <xdr:rowOff>105767</xdr:rowOff>
    </xdr:to>
    <xdr:sp macro="" textlink="">
      <xdr:nvSpPr>
        <xdr:cNvPr id="6" name="TextBox 5">
          <a:extLst>
            <a:ext uri="{FF2B5EF4-FFF2-40B4-BE49-F238E27FC236}">
              <a16:creationId xmlns:a16="http://schemas.microsoft.com/office/drawing/2014/main" id="{00000000-0008-0000-1C00-000006000000}"/>
            </a:ext>
          </a:extLst>
        </xdr:cNvPr>
        <xdr:cNvSpPr txBox="1"/>
      </xdr:nvSpPr>
      <xdr:spPr>
        <a:xfrm>
          <a:off x="0" y="7410450"/>
          <a:ext cx="66675"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X29A3T</a:t>
          </a:r>
        </a:p>
      </xdr:txBody>
    </xdr:sp>
    <xdr:clientData/>
  </xdr:twoCellAnchor>
  <xdr:twoCellAnchor>
    <xdr:from>
      <xdr:col>3</xdr:col>
      <xdr:colOff>1155081</xdr:colOff>
      <xdr:row>33</xdr:row>
      <xdr:rowOff>0</xdr:rowOff>
    </xdr:from>
    <xdr:to>
      <xdr:col>7</xdr:col>
      <xdr:colOff>701040</xdr:colOff>
      <xdr:row>47</xdr:row>
      <xdr:rowOff>53789</xdr:rowOff>
    </xdr:to>
    <xdr:sp macro="" textlink="">
      <xdr:nvSpPr>
        <xdr:cNvPr id="8" name="TextBox 7">
          <a:extLst>
            <a:ext uri="{FF2B5EF4-FFF2-40B4-BE49-F238E27FC236}">
              <a16:creationId xmlns:a16="http://schemas.microsoft.com/office/drawing/2014/main" id="{00000000-0008-0000-1C00-000008000000}"/>
            </a:ext>
          </a:extLst>
        </xdr:cNvPr>
        <xdr:cNvSpPr txBox="1"/>
      </xdr:nvSpPr>
      <xdr:spPr>
        <a:xfrm>
          <a:off x="1126506" y="7410450"/>
          <a:ext cx="5356209" cy="2034989"/>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a:solidFill>
                <a:schemeClr val="dk1"/>
              </a:solidFill>
              <a:effectLst/>
              <a:latin typeface="Cambria" panose="02040503050406030204" pitchFamily="18" charset="0"/>
              <a:ea typeface="+mn-ea"/>
              <a:cs typeface="+mn-cs"/>
            </a:rPr>
            <a:t>Inventories held for sale are valued at the lower of cost and net realisable value.</a:t>
          </a:r>
          <a:r>
            <a:rPr lang="en-AU" sz="900" baseline="0">
              <a:solidFill>
                <a:schemeClr val="dk1"/>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Inventories held for distribution are valued at cost, adjusted for any loss of service potential. 	</a:t>
          </a:r>
        </a:p>
        <a:p>
          <a:r>
            <a:rPr lang="en-AU" sz="900">
              <a:solidFill>
                <a:schemeClr val="dk1"/>
              </a:solidFill>
              <a:effectLst/>
              <a:latin typeface="Cambria" panose="02040503050406030204" pitchFamily="18" charset="0"/>
              <a:ea typeface="+mn-ea"/>
              <a:cs typeface="+mn-cs"/>
            </a:rPr>
            <a:t>Costs incurred in bringing each item of inventory to its present location and condition are assigned as follows:</a:t>
          </a:r>
        </a:p>
        <a:p>
          <a:r>
            <a:rPr lang="en-AU" sz="900">
              <a:solidFill>
                <a:schemeClr val="dk1"/>
              </a:solidFill>
              <a:effectLst/>
              <a:latin typeface="Cambria" panose="02040503050406030204" pitchFamily="18" charset="0"/>
              <a:ea typeface="+mn-ea"/>
              <a:cs typeface="+mn-cs"/>
            </a:rPr>
            <a:t>a) raw materials and stores – purchase cost on a first-in-first-out basis; and</a:t>
          </a:r>
        </a:p>
        <a:p>
          <a:r>
            <a:rPr lang="en-AU" sz="900">
              <a:solidFill>
                <a:schemeClr val="dk1"/>
              </a:solidFill>
              <a:effectLst/>
              <a:latin typeface="Cambria" panose="02040503050406030204" pitchFamily="18" charset="0"/>
              <a:ea typeface="+mn-ea"/>
              <a:cs typeface="+mn-cs"/>
            </a:rPr>
            <a:t>b) finished goods and work-in-progress – cost of direct materials and labour plus attributable costs that can be allocated on a reasonable basis.	</a:t>
          </a:r>
        </a:p>
        <a:p>
          <a:r>
            <a:rPr lang="en-AU" sz="900">
              <a:solidFill>
                <a:schemeClr val="dk1"/>
              </a:solidFill>
              <a:effectLst/>
              <a:latin typeface="Cambria" panose="02040503050406030204" pitchFamily="18" charset="0"/>
              <a:ea typeface="+mn-ea"/>
              <a:cs typeface="+mn-cs"/>
            </a:rPr>
            <a:t>	</a:t>
          </a:r>
        </a:p>
        <a:p>
          <a:r>
            <a:rPr lang="en-AU" sz="900">
              <a:solidFill>
                <a:schemeClr val="dk1"/>
              </a:solidFill>
              <a:effectLst/>
              <a:latin typeface="Cambria" panose="02040503050406030204" pitchFamily="18" charset="0"/>
              <a:ea typeface="+mn-ea"/>
              <a:cs typeface="+mn-cs"/>
            </a:rPr>
            <a:t>Inventories acquired at no cost or nominal consideration are initially measured at current replacement cost at the date of acquisition.</a:t>
          </a: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rgbClr val="FF0000"/>
            </a:solidFill>
            <a:effectLst/>
            <a:latin typeface="Cambria" panose="02040503050406030204" pitchFamily="18" charset="0"/>
          </a:endParaRPr>
        </a:p>
        <a:p>
          <a:pPr eaLnBrk="1" fontAlgn="auto" latinLnBrk="0" hangingPunct="1"/>
          <a:r>
            <a:rPr lang="en-AU" sz="900" b="1">
              <a:solidFill>
                <a:schemeClr val="dk1"/>
              </a:solidFill>
              <a:effectLst/>
              <a:latin typeface="Cambria" panose="02040503050406030204" pitchFamily="18" charset="0"/>
              <a:ea typeface="+mn-ea"/>
              <a:cs typeface="+mn-cs"/>
            </a:rPr>
            <a:t>Accounting Judgements and Estimates</a:t>
          </a:r>
          <a:endParaRPr lang="en-AU" sz="900">
            <a:effectLst/>
            <a:latin typeface="Cambria" panose="02040503050406030204" pitchFamily="18" charset="0"/>
          </a:endParaRPr>
        </a:p>
        <a:p>
          <a:pPr eaLnBrk="1" fontAlgn="auto" latinLnBrk="0" hangingPunct="1"/>
          <a:r>
            <a:rPr lang="en-AU" sz="900" b="0">
              <a:solidFill>
                <a:schemeClr val="dk1"/>
              </a:solidFill>
              <a:effectLst/>
              <a:latin typeface="Cambria" panose="02040503050406030204" pitchFamily="18" charset="0"/>
              <a:ea typeface="+mn-ea"/>
              <a:cs typeface="+mn-cs"/>
            </a:rPr>
            <a:t>[Disclose by details]</a:t>
          </a:r>
          <a:endParaRPr lang="en-AU" sz="900">
            <a:effectLst/>
            <a:latin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rgbClr val="FF0000"/>
            </a:solidFill>
            <a:effectLst/>
            <a:latin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24</xdr:row>
      <xdr:rowOff>3175</xdr:rowOff>
    </xdr:from>
    <xdr:to>
      <xdr:col>3</xdr:col>
      <xdr:colOff>66675</xdr:colOff>
      <xdr:row>24</xdr:row>
      <xdr:rowOff>105767</xdr:rowOff>
    </xdr:to>
    <xdr:sp macro="" textlink="">
      <xdr:nvSpPr>
        <xdr:cNvPr id="9" name="TextBox 8">
          <a:extLst>
            <a:ext uri="{FF2B5EF4-FFF2-40B4-BE49-F238E27FC236}">
              <a16:creationId xmlns:a16="http://schemas.microsoft.com/office/drawing/2014/main" id="{00000000-0008-0000-1C00-000009000000}"/>
            </a:ext>
          </a:extLst>
        </xdr:cNvPr>
        <xdr:cNvSpPr txBox="1"/>
      </xdr:nvSpPr>
      <xdr:spPr>
        <a:xfrm>
          <a:off x="0" y="58896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X23A2T</a:t>
          </a:r>
        </a:p>
      </xdr:txBody>
    </xdr:sp>
    <xdr:clientData/>
  </xdr:twoCellAnchor>
  <xdr:twoCellAnchor>
    <xdr:from>
      <xdr:col>0</xdr:col>
      <xdr:colOff>0</xdr:colOff>
      <xdr:row>21</xdr:row>
      <xdr:rowOff>3175</xdr:rowOff>
    </xdr:from>
    <xdr:to>
      <xdr:col>3</xdr:col>
      <xdr:colOff>66675</xdr:colOff>
      <xdr:row>21</xdr:row>
      <xdr:rowOff>105767</xdr:rowOff>
    </xdr:to>
    <xdr:sp macro="" textlink="">
      <xdr:nvSpPr>
        <xdr:cNvPr id="11" name="TextBox 10">
          <a:extLst>
            <a:ext uri="{FF2B5EF4-FFF2-40B4-BE49-F238E27FC236}">
              <a16:creationId xmlns:a16="http://schemas.microsoft.com/office/drawing/2014/main" id="{DFFA1D7F-9B73-3651-974A-EFBCA03579B6}"/>
            </a:ext>
          </a:extLst>
        </xdr:cNvPr>
        <xdr:cNvSpPr txBox="1"/>
      </xdr:nvSpPr>
      <xdr:spPr>
        <a:xfrm>
          <a:off x="0" y="54324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X28A1T</a:t>
          </a:r>
        </a:p>
      </xdr:txBody>
    </xdr:sp>
    <xdr:clientData/>
  </xdr:twoCellAnchor>
  <xdr:twoCellAnchor>
    <xdr:from>
      <xdr:col>0</xdr:col>
      <xdr:colOff>0</xdr:colOff>
      <xdr:row>50</xdr:row>
      <xdr:rowOff>0</xdr:rowOff>
    </xdr:from>
    <xdr:to>
      <xdr:col>3</xdr:col>
      <xdr:colOff>66675</xdr:colOff>
      <xdr:row>51</xdr:row>
      <xdr:rowOff>102592</xdr:rowOff>
    </xdr:to>
    <xdr:sp macro="" textlink="">
      <xdr:nvSpPr>
        <xdr:cNvPr id="13" name="TextBox 12">
          <a:extLst>
            <a:ext uri="{FF2B5EF4-FFF2-40B4-BE49-F238E27FC236}">
              <a16:creationId xmlns:a16="http://schemas.microsoft.com/office/drawing/2014/main" id="{0D1E752E-FC08-515D-762A-C48A8E912132}"/>
            </a:ext>
          </a:extLst>
        </xdr:cNvPr>
        <xdr:cNvSpPr txBox="1"/>
      </xdr:nvSpPr>
      <xdr:spPr>
        <a:xfrm>
          <a:off x="0" y="105060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X28A3T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1</xdr:row>
      <xdr:rowOff>3175</xdr:rowOff>
    </xdr:from>
    <xdr:to>
      <xdr:col>3</xdr:col>
      <xdr:colOff>66675</xdr:colOff>
      <xdr:row>1</xdr:row>
      <xdr:rowOff>105767</xdr:rowOff>
    </xdr:to>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X30A0T</a:t>
          </a:r>
        </a:p>
      </xdr:txBody>
    </xdr:sp>
    <xdr:clientData/>
  </xdr:twoCellAnchor>
  <xdr:twoCellAnchor>
    <xdr:from>
      <xdr:col>0</xdr:col>
      <xdr:colOff>0</xdr:colOff>
      <xdr:row>18</xdr:row>
      <xdr:rowOff>3175</xdr:rowOff>
    </xdr:from>
    <xdr:to>
      <xdr:col>3</xdr:col>
      <xdr:colOff>66675</xdr:colOff>
      <xdr:row>18</xdr:row>
      <xdr:rowOff>105767</xdr:rowOff>
    </xdr:to>
    <xdr:sp macro="" textlink="">
      <xdr:nvSpPr>
        <xdr:cNvPr id="3" name="TextBox 2">
          <a:extLst>
            <a:ext uri="{FF2B5EF4-FFF2-40B4-BE49-F238E27FC236}">
              <a16:creationId xmlns:a16="http://schemas.microsoft.com/office/drawing/2014/main" id="{00000000-0008-0000-1D00-000003000000}"/>
            </a:ext>
          </a:extLst>
        </xdr:cNvPr>
        <xdr:cNvSpPr txBox="1"/>
      </xdr:nvSpPr>
      <xdr:spPr>
        <a:xfrm>
          <a:off x="0" y="28797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X30A1T</a:t>
          </a:r>
        </a:p>
      </xdr:txBody>
    </xdr:sp>
    <xdr:clientData/>
  </xdr:twoCellAnchor>
  <xdr:twoCellAnchor>
    <xdr:from>
      <xdr:col>0</xdr:col>
      <xdr:colOff>0</xdr:colOff>
      <xdr:row>22</xdr:row>
      <xdr:rowOff>3175</xdr:rowOff>
    </xdr:from>
    <xdr:to>
      <xdr:col>3</xdr:col>
      <xdr:colOff>66675</xdr:colOff>
      <xdr:row>22</xdr:row>
      <xdr:rowOff>105767</xdr:rowOff>
    </xdr:to>
    <xdr:sp macro="" textlink="">
      <xdr:nvSpPr>
        <xdr:cNvPr id="4" name="TextBox 3">
          <a:extLst>
            <a:ext uri="{FF2B5EF4-FFF2-40B4-BE49-F238E27FC236}">
              <a16:creationId xmlns:a16="http://schemas.microsoft.com/office/drawing/2014/main" id="{00000000-0008-0000-1D00-000004000000}"/>
            </a:ext>
          </a:extLst>
        </xdr:cNvPr>
        <xdr:cNvSpPr txBox="1"/>
      </xdr:nvSpPr>
      <xdr:spPr>
        <a:xfrm>
          <a:off x="0" y="34893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X30A2T</a:t>
          </a:r>
        </a:p>
      </xdr:txBody>
    </xdr:sp>
    <xdr:clientData/>
  </xdr:twoCellAnchor>
  <xdr:twoCellAnchor>
    <xdr:from>
      <xdr:col>0</xdr:col>
      <xdr:colOff>0</xdr:colOff>
      <xdr:row>27</xdr:row>
      <xdr:rowOff>3175</xdr:rowOff>
    </xdr:from>
    <xdr:to>
      <xdr:col>3</xdr:col>
      <xdr:colOff>66675</xdr:colOff>
      <xdr:row>27</xdr:row>
      <xdr:rowOff>105767</xdr:rowOff>
    </xdr:to>
    <xdr:sp macro="" textlink="">
      <xdr:nvSpPr>
        <xdr:cNvPr id="5" name="TextBox 4">
          <a:extLst>
            <a:ext uri="{FF2B5EF4-FFF2-40B4-BE49-F238E27FC236}">
              <a16:creationId xmlns:a16="http://schemas.microsoft.com/office/drawing/2014/main" id="{00000000-0008-0000-1D00-000005000000}"/>
            </a:ext>
          </a:extLst>
        </xdr:cNvPr>
        <xdr:cNvSpPr txBox="1"/>
      </xdr:nvSpPr>
      <xdr:spPr>
        <a:xfrm>
          <a:off x="0" y="40989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X30A3T</a:t>
          </a:r>
        </a:p>
      </xdr:txBody>
    </xdr:sp>
    <xdr:clientData/>
  </xdr:twoCellAnchor>
  <xdr:twoCellAnchor>
    <xdr:from>
      <xdr:col>0</xdr:col>
      <xdr:colOff>0</xdr:colOff>
      <xdr:row>39</xdr:row>
      <xdr:rowOff>3175</xdr:rowOff>
    </xdr:from>
    <xdr:to>
      <xdr:col>3</xdr:col>
      <xdr:colOff>66675</xdr:colOff>
      <xdr:row>39</xdr:row>
      <xdr:rowOff>105767</xdr:rowOff>
    </xdr:to>
    <xdr:sp macro="" textlink="">
      <xdr:nvSpPr>
        <xdr:cNvPr id="6" name="TextBox 5">
          <a:extLst>
            <a:ext uri="{FF2B5EF4-FFF2-40B4-BE49-F238E27FC236}">
              <a16:creationId xmlns:a16="http://schemas.microsoft.com/office/drawing/2014/main" id="{00000000-0008-0000-1D00-000006000000}"/>
            </a:ext>
          </a:extLst>
        </xdr:cNvPr>
        <xdr:cNvSpPr txBox="1"/>
      </xdr:nvSpPr>
      <xdr:spPr>
        <a:xfrm>
          <a:off x="0" y="5924550"/>
          <a:ext cx="66675" cy="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X30A4T</a:t>
          </a:r>
        </a:p>
      </xdr:txBody>
    </xdr:sp>
    <xdr:clientData/>
  </xdr:twoCellAnchor>
  <xdr:twoCellAnchor>
    <xdr:from>
      <xdr:col>7</xdr:col>
      <xdr:colOff>231588</xdr:colOff>
      <xdr:row>8</xdr:row>
      <xdr:rowOff>0</xdr:rowOff>
    </xdr:from>
    <xdr:to>
      <xdr:col>10</xdr:col>
      <xdr:colOff>123000</xdr:colOff>
      <xdr:row>10</xdr:row>
      <xdr:rowOff>134471</xdr:rowOff>
    </xdr:to>
    <xdr:sp macro="" textlink="">
      <xdr:nvSpPr>
        <xdr:cNvPr id="7" name="Rounded Rectangular Callout 1">
          <a:extLst>
            <a:ext uri="{FF2B5EF4-FFF2-40B4-BE49-F238E27FC236}">
              <a16:creationId xmlns:a16="http://schemas.microsoft.com/office/drawing/2014/main" id="{00000000-0008-0000-1D00-000007000000}"/>
            </a:ext>
          </a:extLst>
        </xdr:cNvPr>
        <xdr:cNvSpPr/>
      </xdr:nvSpPr>
      <xdr:spPr>
        <a:xfrm rot="10800000" flipH="1" flipV="1">
          <a:off x="6718113" y="1323975"/>
          <a:ext cx="1634487" cy="448796"/>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Disclose </a:t>
          </a:r>
          <a:r>
            <a:rPr lang="en-AU" sz="900" b="1" baseline="0">
              <a:solidFill>
                <a:sysClr val="windowText" lastClr="000000"/>
              </a:solidFill>
            </a:rPr>
            <a:t>separately on face statements if material</a:t>
          </a:r>
          <a:r>
            <a:rPr lang="en-AU" sz="900" b="1">
              <a:solidFill>
                <a:sysClr val="windowText" lastClr="000000"/>
              </a:solidFill>
            </a:rPr>
            <a:t>.</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8" name="TextBox 7">
          <a:extLst>
            <a:ext uri="{FF2B5EF4-FFF2-40B4-BE49-F238E27FC236}">
              <a16:creationId xmlns:a16="http://schemas.microsoft.com/office/drawing/2014/main" id="{0880632B-EED8-9149-9FC8-C239F1A761AC}"/>
            </a:ext>
          </a:extLst>
        </xdr:cNvPr>
        <xdr:cNvSpPr txBox="1"/>
      </xdr:nvSpPr>
      <xdr:spPr>
        <a:xfrm>
          <a:off x="0" y="10223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X29A0T</a:t>
          </a:r>
        </a:p>
      </xdr:txBody>
    </xdr:sp>
    <xdr:clientData/>
  </xdr:twoCellAnchor>
  <xdr:twoCellAnchor>
    <xdr:from>
      <xdr:col>0</xdr:col>
      <xdr:colOff>0</xdr:colOff>
      <xdr:row>18</xdr:row>
      <xdr:rowOff>3175</xdr:rowOff>
    </xdr:from>
    <xdr:to>
      <xdr:col>3</xdr:col>
      <xdr:colOff>66675</xdr:colOff>
      <xdr:row>18</xdr:row>
      <xdr:rowOff>105767</xdr:rowOff>
    </xdr:to>
    <xdr:sp macro="" textlink="">
      <xdr:nvSpPr>
        <xdr:cNvPr id="9" name="TextBox 8">
          <a:extLst>
            <a:ext uri="{FF2B5EF4-FFF2-40B4-BE49-F238E27FC236}">
              <a16:creationId xmlns:a16="http://schemas.microsoft.com/office/drawing/2014/main" id="{98858314-5F12-A35F-1E2A-8704B5A9D0A3}"/>
            </a:ext>
          </a:extLst>
        </xdr:cNvPr>
        <xdr:cNvSpPr txBox="1"/>
      </xdr:nvSpPr>
      <xdr:spPr>
        <a:xfrm>
          <a:off x="0" y="28797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X29A1T</a:t>
          </a:r>
        </a:p>
      </xdr:txBody>
    </xdr:sp>
    <xdr:clientData/>
  </xdr:twoCellAnchor>
  <xdr:twoCellAnchor>
    <xdr:from>
      <xdr:col>0</xdr:col>
      <xdr:colOff>0</xdr:colOff>
      <xdr:row>22</xdr:row>
      <xdr:rowOff>0</xdr:rowOff>
    </xdr:from>
    <xdr:to>
      <xdr:col>3</xdr:col>
      <xdr:colOff>66675</xdr:colOff>
      <xdr:row>22</xdr:row>
      <xdr:rowOff>102592</xdr:rowOff>
    </xdr:to>
    <xdr:sp macro="" textlink="">
      <xdr:nvSpPr>
        <xdr:cNvPr id="10" name="TextBox 9">
          <a:extLst>
            <a:ext uri="{FF2B5EF4-FFF2-40B4-BE49-F238E27FC236}">
              <a16:creationId xmlns:a16="http://schemas.microsoft.com/office/drawing/2014/main" id="{585A6C0F-A2C6-D175-513E-2DA81200DFED}"/>
            </a:ext>
          </a:extLst>
        </xdr:cNvPr>
        <xdr:cNvSpPr txBox="1"/>
      </xdr:nvSpPr>
      <xdr:spPr>
        <a:xfrm>
          <a:off x="0" y="34861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X29A2T</a:t>
          </a:r>
        </a:p>
      </xdr:txBody>
    </xdr:sp>
    <xdr:clientData/>
  </xdr:twoCellAnchor>
  <xdr:twoCellAnchor>
    <xdr:from>
      <xdr:col>0</xdr:col>
      <xdr:colOff>0</xdr:colOff>
      <xdr:row>26</xdr:row>
      <xdr:rowOff>0</xdr:rowOff>
    </xdr:from>
    <xdr:to>
      <xdr:col>3</xdr:col>
      <xdr:colOff>66675</xdr:colOff>
      <xdr:row>27</xdr:row>
      <xdr:rowOff>102592</xdr:rowOff>
    </xdr:to>
    <xdr:sp macro="" textlink="">
      <xdr:nvSpPr>
        <xdr:cNvPr id="11" name="TextBox 10">
          <a:extLst>
            <a:ext uri="{FF2B5EF4-FFF2-40B4-BE49-F238E27FC236}">
              <a16:creationId xmlns:a16="http://schemas.microsoft.com/office/drawing/2014/main" id="{B2D34D5B-6395-609E-3984-2C1F8DD37896}"/>
            </a:ext>
          </a:extLst>
        </xdr:cNvPr>
        <xdr:cNvSpPr txBox="1"/>
      </xdr:nvSpPr>
      <xdr:spPr>
        <a:xfrm>
          <a:off x="0" y="4095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X29A3T</a:t>
          </a:r>
        </a:p>
      </xdr:txBody>
    </xdr:sp>
    <xdr:clientData/>
  </xdr:twoCellAnchor>
  <xdr:twoCellAnchor>
    <xdr:from>
      <xdr:col>0</xdr:col>
      <xdr:colOff>0</xdr:colOff>
      <xdr:row>39</xdr:row>
      <xdr:rowOff>0</xdr:rowOff>
    </xdr:from>
    <xdr:to>
      <xdr:col>3</xdr:col>
      <xdr:colOff>66675</xdr:colOff>
      <xdr:row>41</xdr:row>
      <xdr:rowOff>102592</xdr:rowOff>
    </xdr:to>
    <xdr:sp macro="" textlink="">
      <xdr:nvSpPr>
        <xdr:cNvPr id="12" name="TextBox 11">
          <a:extLst>
            <a:ext uri="{FF2B5EF4-FFF2-40B4-BE49-F238E27FC236}">
              <a16:creationId xmlns:a16="http://schemas.microsoft.com/office/drawing/2014/main" id="{C8A3BCD2-1A3F-BFAC-133F-128F80B83CDA}"/>
            </a:ext>
          </a:extLst>
        </xdr:cNvPr>
        <xdr:cNvSpPr txBox="1"/>
      </xdr:nvSpPr>
      <xdr:spPr>
        <a:xfrm>
          <a:off x="0" y="5924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X29A4T</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1</xdr:row>
      <xdr:rowOff>3175</xdr:rowOff>
    </xdr:from>
    <xdr:to>
      <xdr:col>3</xdr:col>
      <xdr:colOff>66675</xdr:colOff>
      <xdr:row>1</xdr:row>
      <xdr:rowOff>105767</xdr:rowOff>
    </xdr:to>
    <xdr:sp macro="" textlink="">
      <xdr:nvSpPr>
        <xdr:cNvPr id="2" name="TextBox 1">
          <a:extLst>
            <a:ext uri="{FF2B5EF4-FFF2-40B4-BE49-F238E27FC236}">
              <a16:creationId xmlns:a16="http://schemas.microsoft.com/office/drawing/2014/main" id="{00000000-0008-0000-1E00-000002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X31A0T</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4" name="TextBox 3">
          <a:extLst>
            <a:ext uri="{FF2B5EF4-FFF2-40B4-BE49-F238E27FC236}">
              <a16:creationId xmlns:a16="http://schemas.microsoft.com/office/drawing/2014/main" id="{00000000-0008-0000-1E00-000004000000}"/>
            </a:ext>
          </a:extLst>
        </xdr:cNvPr>
        <xdr:cNvSpPr txBox="1"/>
      </xdr:nvSpPr>
      <xdr:spPr>
        <a:xfrm>
          <a:off x="0" y="51371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X31A2T</a:t>
          </a:r>
        </a:p>
      </xdr:txBody>
    </xdr:sp>
    <xdr:clientData/>
  </xdr:twoCellAnchor>
  <xdr:twoCellAnchor>
    <xdr:from>
      <xdr:col>0</xdr:col>
      <xdr:colOff>0</xdr:colOff>
      <xdr:row>22</xdr:row>
      <xdr:rowOff>3175</xdr:rowOff>
    </xdr:from>
    <xdr:to>
      <xdr:col>3</xdr:col>
      <xdr:colOff>66675</xdr:colOff>
      <xdr:row>22</xdr:row>
      <xdr:rowOff>105767</xdr:rowOff>
    </xdr:to>
    <xdr:sp macro="" textlink="">
      <xdr:nvSpPr>
        <xdr:cNvPr id="5" name="TextBox 4">
          <a:extLst>
            <a:ext uri="{FF2B5EF4-FFF2-40B4-BE49-F238E27FC236}">
              <a16:creationId xmlns:a16="http://schemas.microsoft.com/office/drawing/2014/main" id="{00000000-0008-0000-1E00-000005000000}"/>
            </a:ext>
          </a:extLst>
        </xdr:cNvPr>
        <xdr:cNvSpPr txBox="1"/>
      </xdr:nvSpPr>
      <xdr:spPr>
        <a:xfrm>
          <a:off x="0" y="101568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X31A3T</a:t>
          </a:r>
        </a:p>
      </xdr:txBody>
    </xdr:sp>
    <xdr:clientData/>
  </xdr:twoCellAnchor>
  <xdr:twoCellAnchor>
    <xdr:from>
      <xdr:col>4</xdr:col>
      <xdr:colOff>9525</xdr:colOff>
      <xdr:row>21</xdr:row>
      <xdr:rowOff>38100</xdr:rowOff>
    </xdr:from>
    <xdr:to>
      <xdr:col>6</xdr:col>
      <xdr:colOff>726142</xdr:colOff>
      <xdr:row>22</xdr:row>
      <xdr:rowOff>314325</xdr:rowOff>
    </xdr:to>
    <xdr:sp macro="" textlink="">
      <xdr:nvSpPr>
        <xdr:cNvPr id="8" name="TextBox 7">
          <a:extLst>
            <a:ext uri="{FF2B5EF4-FFF2-40B4-BE49-F238E27FC236}">
              <a16:creationId xmlns:a16="http://schemas.microsoft.com/office/drawing/2014/main" id="{00000000-0008-0000-1E00-000008000000}"/>
            </a:ext>
          </a:extLst>
        </xdr:cNvPr>
        <xdr:cNvSpPr txBox="1"/>
      </xdr:nvSpPr>
      <xdr:spPr>
        <a:xfrm>
          <a:off x="981075" y="8486775"/>
          <a:ext cx="6364942" cy="1981200"/>
        </a:xfrm>
        <a:prstGeom prst="rect">
          <a:avLst/>
        </a:prstGeom>
        <a:solidFill>
          <a:srgbClr val="E5F4F3"/>
        </a:solid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For all new contracts entered into, the [Entity] considers whether the contract is, or contains a lease. A lease is defined as ‘a contract, or part of a contract, that conveys the right to use an asset (the underlying asset) for a period of time in exchange for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Cambria" panose="020405030504060302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Once it has been determined that a contract is, or contains a lease, the lease liability is initially measured at the present value of the lease payments unpaid at the commencement date, discounted using the interest rate implicit in the lease, if that rate is readily determinable, or the department’s incremental borrowing rate.</a:t>
          </a:r>
        </a:p>
        <a:p>
          <a:pPr marL="0" marR="0" lvl="0" indent="0" defTabSz="914400" eaLnBrk="1" fontAlgn="auto" latinLnBrk="0" hangingPunct="1">
            <a:lnSpc>
              <a:spcPct val="100000"/>
            </a:lnSpc>
            <a:spcBef>
              <a:spcPts val="0"/>
            </a:spcBef>
            <a:spcAft>
              <a:spcPts val="0"/>
            </a:spcAft>
            <a:buClrTx/>
            <a:buSzTx/>
            <a:buFontTx/>
            <a:buNone/>
            <a:tabLst/>
            <a:defRPr/>
          </a:pPr>
          <a:endParaRPr lang="en-AU" sz="900">
            <a:solidFill>
              <a:schemeClr val="dk1"/>
            </a:solidFill>
            <a:effectLst/>
            <a:latin typeface="Cambria" panose="02040503050406030204" pitchFamily="18" charset="0"/>
            <a:ea typeface="Cambria" panose="02040503050406030204" pitchFamily="18" charset="0"/>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Cambria" panose="02040503050406030204" pitchFamily="18" charset="0"/>
              <a:cs typeface="+mn-cs"/>
            </a:rPr>
            <a:t>Subsequent to initial measurement, the liability will be reduced for payments made and increased for interest. It is remeasured to reflect any reassessment or modification to the lease. When the lease liability is remeasured, the corresponding adjustment is reflected in the right-of-use asset or profit and loss depending on the nature of the reassessment or modification.</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9" name="TextBox 8">
          <a:extLst>
            <a:ext uri="{FF2B5EF4-FFF2-40B4-BE49-F238E27FC236}">
              <a16:creationId xmlns:a16="http://schemas.microsoft.com/office/drawing/2014/main" id="{00000000-0008-0000-1E00-000009000000}"/>
            </a:ext>
          </a:extLst>
        </xdr:cNvPr>
        <xdr:cNvSpPr txBox="1"/>
      </xdr:nvSpPr>
      <xdr:spPr>
        <a:xfrm>
          <a:off x="0" y="51371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X25A1T</a:t>
          </a:r>
        </a:p>
      </xdr:txBody>
    </xdr:sp>
    <xdr:clientData/>
  </xdr:twoCellAnchor>
  <xdr:twoCellAnchor>
    <xdr:from>
      <xdr:col>0</xdr:col>
      <xdr:colOff>0</xdr:colOff>
      <xdr:row>6</xdr:row>
      <xdr:rowOff>3175</xdr:rowOff>
    </xdr:from>
    <xdr:to>
      <xdr:col>3</xdr:col>
      <xdr:colOff>66675</xdr:colOff>
      <xdr:row>6</xdr:row>
      <xdr:rowOff>105767</xdr:rowOff>
    </xdr:to>
    <xdr:sp macro="" textlink="">
      <xdr:nvSpPr>
        <xdr:cNvPr id="12" name="TextBox 11">
          <a:extLst>
            <a:ext uri="{FF2B5EF4-FFF2-40B4-BE49-F238E27FC236}">
              <a16:creationId xmlns:a16="http://schemas.microsoft.com/office/drawing/2014/main" id="{E3008401-005F-00AF-B788-31817C7AA56B}"/>
            </a:ext>
          </a:extLst>
        </xdr:cNvPr>
        <xdr:cNvSpPr txBox="1"/>
      </xdr:nvSpPr>
      <xdr:spPr>
        <a:xfrm>
          <a:off x="0" y="51371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X30A2T</a:t>
          </a:r>
        </a:p>
      </xdr:txBody>
    </xdr:sp>
    <xdr:clientData/>
  </xdr:twoCellAnchor>
  <xdr:twoCellAnchor>
    <xdr:from>
      <xdr:col>0</xdr:col>
      <xdr:colOff>0</xdr:colOff>
      <xdr:row>26</xdr:row>
      <xdr:rowOff>3175</xdr:rowOff>
    </xdr:from>
    <xdr:to>
      <xdr:col>3</xdr:col>
      <xdr:colOff>66675</xdr:colOff>
      <xdr:row>26</xdr:row>
      <xdr:rowOff>105767</xdr:rowOff>
    </xdr:to>
    <xdr:sp macro="" textlink="">
      <xdr:nvSpPr>
        <xdr:cNvPr id="14" name="TextBox 13">
          <a:extLst>
            <a:ext uri="{FF2B5EF4-FFF2-40B4-BE49-F238E27FC236}">
              <a16:creationId xmlns:a16="http://schemas.microsoft.com/office/drawing/2014/main" id="{FB68F08C-6C09-ECFF-56D0-D55D67FDE2DE}"/>
            </a:ext>
          </a:extLst>
        </xdr:cNvPr>
        <xdr:cNvSpPr txBox="1"/>
      </xdr:nvSpPr>
      <xdr:spPr>
        <a:xfrm>
          <a:off x="0" y="123952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X30A4T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5080</xdr:colOff>
      <xdr:row>1</xdr:row>
      <xdr:rowOff>160018</xdr:rowOff>
    </xdr:from>
    <xdr:to>
      <xdr:col>7</xdr:col>
      <xdr:colOff>1905</xdr:colOff>
      <xdr:row>42</xdr:row>
      <xdr:rowOff>167639</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256540" y="335278"/>
          <a:ext cx="6283325" cy="75895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100">
              <a:solidFill>
                <a:schemeClr val="dk1"/>
              </a:solidFill>
              <a:effectLst/>
              <a:latin typeface="+mn-lt"/>
              <a:ea typeface="+mn-ea"/>
              <a:cs typeface="+mn-cs"/>
            </a:rPr>
            <a:t>The Primary Reporting Information and Management Information Aid (PRIMA) Financial Statements detail the disclosures recommended in the financial statements of reporting entities.  </a:t>
          </a:r>
          <a:r>
            <a:rPr lang="en-AU" sz="1100">
              <a:solidFill>
                <a:sysClr val="windowText" lastClr="000000"/>
              </a:solidFill>
              <a:effectLst/>
              <a:latin typeface="+mn-lt"/>
              <a:ea typeface="+mn-ea"/>
              <a:cs typeface="+mn-cs"/>
            </a:rPr>
            <a:t>For policy and guidance on financial statement disclosure requirements, entities should refer to Resource Management Guide (RMG) No 125, </a:t>
          </a:r>
          <a:r>
            <a:rPr lang="en-AU" sz="1100" i="1">
              <a:solidFill>
                <a:sysClr val="windowText" lastClr="000000"/>
              </a:solidFill>
              <a:effectLst/>
              <a:latin typeface="+mn-lt"/>
              <a:ea typeface="+mn-ea"/>
              <a:cs typeface="+mn-cs"/>
            </a:rPr>
            <a:t>Commonwealth Entities Financial Statements Guide, </a:t>
          </a:r>
          <a:r>
            <a:rPr lang="en-AU" sz="1100" i="0">
              <a:solidFill>
                <a:sysClr val="windowText" lastClr="000000"/>
              </a:solidFill>
              <a:latin typeface="+mn-lt"/>
              <a:ea typeface="+mn-ea"/>
              <a:cs typeface="+mn-cs"/>
            </a:rPr>
            <a:t>the </a:t>
          </a:r>
          <a:r>
            <a:rPr lang="en-AU" sz="1100" i="1">
              <a:solidFill>
                <a:sysClr val="windowText" lastClr="000000"/>
              </a:solidFill>
              <a:latin typeface="+mn-lt"/>
              <a:ea typeface="+mn-ea"/>
              <a:cs typeface="+mn-cs"/>
            </a:rPr>
            <a:t>Public Governance, Performance and Accountability (Financial Reporting) Rule 2015 </a:t>
          </a:r>
          <a:r>
            <a:rPr lang="en-AU" sz="1100">
              <a:solidFill>
                <a:sysClr val="windowText" lastClr="000000"/>
              </a:solidFill>
              <a:latin typeface="+mn-lt"/>
              <a:ea typeface="+mn-ea"/>
              <a:cs typeface="+mn-cs"/>
            </a:rPr>
            <a:t>(FRR)</a:t>
          </a:r>
          <a:r>
            <a:rPr lang="en-AU" sz="1100" i="1">
              <a:solidFill>
                <a:sysClr val="windowText" lastClr="000000"/>
              </a:solidFill>
              <a:effectLst/>
              <a:latin typeface="+mn-lt"/>
              <a:ea typeface="+mn-ea"/>
              <a:cs typeface="+mn-cs"/>
            </a:rPr>
            <a:t> </a:t>
          </a:r>
          <a:r>
            <a:rPr lang="en-AU" sz="1100">
              <a:solidFill>
                <a:sysClr val="windowText" lastClr="000000"/>
              </a:solidFill>
              <a:effectLst/>
              <a:latin typeface="+mn-lt"/>
              <a:ea typeface="+mn-ea"/>
              <a:cs typeface="+mn-cs"/>
            </a:rPr>
            <a:t>and/or the applicable </a:t>
          </a:r>
          <a:r>
            <a:rPr lang="en-AU" sz="1100">
              <a:solidFill>
                <a:schemeClr val="dk1"/>
              </a:solidFill>
              <a:effectLst/>
              <a:latin typeface="+mn-lt"/>
              <a:ea typeface="+mn-ea"/>
              <a:cs typeface="+mn-cs"/>
            </a:rPr>
            <a:t>Australian Accounting Standard </a:t>
          </a:r>
          <a:r>
            <a:rPr lang="en-AU" sz="1100">
              <a:solidFill>
                <a:sysClr val="windowText" lastClr="000000"/>
              </a:solidFill>
              <a:effectLst/>
              <a:latin typeface="+mn-lt"/>
              <a:ea typeface="+mn-ea"/>
              <a:cs typeface="+mn-cs"/>
            </a:rPr>
            <a:t>(AAS). Policy and disclosure guidance have been removed from the PRIMA financial statements to reduce duplication.</a:t>
          </a:r>
        </a:p>
        <a:p>
          <a:r>
            <a:rPr lang="en-AU" sz="1100">
              <a:solidFill>
                <a:sysClr val="windowText" lastClr="000000"/>
              </a:solidFill>
              <a:effectLst/>
              <a:latin typeface="+mn-lt"/>
              <a:ea typeface="+mn-ea"/>
              <a:cs typeface="+mn-cs"/>
            </a:rPr>
            <a:t> </a:t>
          </a:r>
        </a:p>
        <a:p>
          <a:r>
            <a:rPr lang="en-AU" sz="1100">
              <a:solidFill>
                <a:sysClr val="windowText" lastClr="000000"/>
              </a:solidFill>
              <a:effectLst/>
              <a:latin typeface="+mn-lt"/>
              <a:ea typeface="+mn-ea"/>
              <a:cs typeface="+mn-cs"/>
            </a:rPr>
            <a:t>It is suggested that reporting entities should follow the overall format and structure of PRIMA.</a:t>
          </a:r>
          <a:r>
            <a:rPr lang="en-AU" sz="1100" baseline="0">
              <a:solidFill>
                <a:sysClr val="windowText" lastClr="000000"/>
              </a:solidFill>
              <a:effectLst/>
              <a:latin typeface="+mn-lt"/>
              <a:ea typeface="+mn-ea"/>
              <a:cs typeface="+mn-cs"/>
            </a:rPr>
            <a:t> H</a:t>
          </a:r>
          <a:r>
            <a:rPr lang="en-AU" sz="1100">
              <a:solidFill>
                <a:sysClr val="windowText" lastClr="000000"/>
              </a:solidFill>
              <a:effectLst/>
              <a:latin typeface="+mn-lt"/>
              <a:ea typeface="+mn-ea"/>
              <a:cs typeface="+mn-cs"/>
            </a:rPr>
            <a:t>owever it is not mandatory,</a:t>
          </a:r>
          <a:r>
            <a:rPr lang="en-AU" sz="1100" baseline="0">
              <a:solidFill>
                <a:sysClr val="windowText" lastClr="000000"/>
              </a:solidFill>
              <a:effectLst/>
              <a:latin typeface="+mn-lt"/>
              <a:ea typeface="+mn-ea"/>
              <a:cs typeface="+mn-cs"/>
            </a:rPr>
            <a:t> and so entities are encouraged to</a:t>
          </a:r>
          <a:r>
            <a:rPr lang="en-AU" sz="1100">
              <a:solidFill>
                <a:sysClr val="windowText" lastClr="000000"/>
              </a:solidFill>
              <a:latin typeface="+mn-lt"/>
              <a:ea typeface="+mn-ea"/>
              <a:cs typeface="+mn-cs"/>
            </a:rPr>
            <a:t> use professional judgement to modify disclosures to best suit the circumstances of their entity.</a:t>
          </a:r>
          <a:r>
            <a:rPr lang="en-AU" sz="1100">
              <a:solidFill>
                <a:sysClr val="windowText" lastClr="000000"/>
              </a:solidFill>
              <a:effectLst/>
              <a:latin typeface="+mn-lt"/>
              <a:ea typeface="+mn-ea"/>
              <a:cs typeface="+mn-cs"/>
            </a:rPr>
            <a:t>  This includes judgement in:</a:t>
          </a:r>
        </a:p>
        <a:p>
          <a:pPr marL="171450" lvl="0" indent="-171450">
            <a:buFont typeface="Arial" panose="020B0604020202020204" pitchFamily="34" charset="0"/>
            <a:buChar char="•"/>
          </a:pPr>
          <a:r>
            <a:rPr lang="en-AU" sz="1100">
              <a:solidFill>
                <a:sysClr val="windowText" lastClr="000000"/>
              </a:solidFill>
              <a:effectLst/>
              <a:latin typeface="+mn-lt"/>
              <a:ea typeface="+mn-ea"/>
              <a:cs typeface="+mn-cs"/>
            </a:rPr>
            <a:t>the ordering of notes to reflect focus areas of most relevance to the entity;</a:t>
          </a:r>
        </a:p>
        <a:p>
          <a:pPr marL="171450" lvl="0" indent="-171450">
            <a:buFont typeface="Arial" panose="020B0604020202020204" pitchFamily="34" charset="0"/>
            <a:buChar char="•"/>
          </a:pPr>
          <a:r>
            <a:rPr lang="en-AU" sz="1100">
              <a:solidFill>
                <a:sysClr val="windowText" lastClr="000000"/>
              </a:solidFill>
              <a:effectLst/>
              <a:latin typeface="+mn-lt"/>
              <a:ea typeface="+mn-ea"/>
              <a:cs typeface="+mn-cs"/>
            </a:rPr>
            <a:t>changes to font and table orientation;</a:t>
          </a:r>
        </a:p>
        <a:p>
          <a:pPr marL="171450" lvl="0" indent="-171450">
            <a:buFont typeface="Arial" panose="020B0604020202020204" pitchFamily="34" charset="0"/>
            <a:buChar char="•"/>
          </a:pPr>
          <a:r>
            <a:rPr lang="en-AU" sz="1100">
              <a:solidFill>
                <a:sysClr val="windowText" lastClr="000000"/>
              </a:solidFill>
              <a:effectLst/>
              <a:latin typeface="+mn-lt"/>
              <a:ea typeface="+mn-ea"/>
              <a:cs typeface="+mn-cs"/>
            </a:rPr>
            <a:t>using the primary statements rather than the notes (e.g. an entity might not want to include </a:t>
          </a:r>
          <a:r>
            <a:rPr lang="en-AU" sz="1100">
              <a:solidFill>
                <a:schemeClr val="dk1"/>
              </a:solidFill>
              <a:effectLst/>
              <a:latin typeface="+mn-lt"/>
              <a:ea typeface="+mn-ea"/>
              <a:cs typeface="+mn-cs"/>
            </a:rPr>
            <a:t>information in a note if the note simply restates information from the primary statements);</a:t>
          </a:r>
        </a:p>
        <a:p>
          <a:pPr marL="171450" lvl="0" indent="-171450">
            <a:buFont typeface="Arial" panose="020B0604020202020204" pitchFamily="34" charset="0"/>
            <a:buChar char="•"/>
          </a:pPr>
          <a:r>
            <a:rPr lang="en-AU" sz="1100">
              <a:solidFill>
                <a:schemeClr val="dk1"/>
              </a:solidFill>
              <a:effectLst/>
              <a:latin typeface="+mn-lt"/>
              <a:ea typeface="+mn-ea"/>
              <a:cs typeface="+mn-cs"/>
            </a:rPr>
            <a:t>amending disclosures such that they reflect the nature of the entity, its activities, financial results and position as at the reporting date, including the explanation of significant accounting policies and key judgements;</a:t>
          </a:r>
        </a:p>
        <a:p>
          <a:pPr marL="171450" lvl="0" indent="-171450">
            <a:buFont typeface="Arial" panose="020B0604020202020204" pitchFamily="34" charset="0"/>
            <a:buChar char="•"/>
          </a:pPr>
          <a:r>
            <a:rPr lang="en-AU" sz="1100">
              <a:solidFill>
                <a:schemeClr val="dk1"/>
              </a:solidFill>
              <a:effectLst/>
              <a:latin typeface="+mn-lt"/>
              <a:ea typeface="+mn-ea"/>
              <a:cs typeface="+mn-cs"/>
            </a:rPr>
            <a:t>additional line items, headings and sub-totals when it is necessary, or would assist readers, to understand the entity’s financial results; and</a:t>
          </a:r>
        </a:p>
        <a:p>
          <a:pPr marL="171450" lvl="0" indent="-171450">
            <a:buFont typeface="Arial" panose="020B0604020202020204" pitchFamily="34" charset="0"/>
            <a:buChar char="•"/>
          </a:pPr>
          <a:r>
            <a:rPr lang="en-AU" sz="1100">
              <a:solidFill>
                <a:schemeClr val="dk1"/>
              </a:solidFill>
              <a:effectLst/>
              <a:latin typeface="+mn-lt"/>
              <a:ea typeface="+mn-ea"/>
              <a:cs typeface="+mn-cs"/>
            </a:rPr>
            <a:t>using graphs and tables to communicate key results, movements or variances.</a:t>
          </a:r>
        </a:p>
        <a:p>
          <a:pPr marL="171450" lvl="0" indent="-171450">
            <a:buFont typeface="Arial" panose="020B0604020202020204" pitchFamily="34" charset="0"/>
            <a:buChar char="•"/>
          </a:pPr>
          <a:endParaRPr lang="en-AU"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1100">
              <a:solidFill>
                <a:schemeClr val="dk1"/>
              </a:solidFill>
              <a:effectLst/>
              <a:latin typeface="+mn-lt"/>
              <a:ea typeface="+mn-ea"/>
              <a:cs typeface="+mn-cs"/>
            </a:rPr>
            <a:t>Unless otherwise stated in the FRR or the applicable AAS, all disclosures are subject to materiality. For guidance on materiality, please refer to the RMG125 - </a:t>
          </a:r>
          <a:r>
            <a:rPr lang="en-AU" sz="1100" i="1">
              <a:solidFill>
                <a:schemeClr val="dk1"/>
              </a:solidFill>
              <a:effectLst/>
              <a:latin typeface="+mn-lt"/>
              <a:ea typeface="+mn-ea"/>
              <a:cs typeface="+mn-cs"/>
            </a:rPr>
            <a:t>Commonwealth Entities Financial Statements Guide</a:t>
          </a:r>
          <a:r>
            <a:rPr lang="en-AU" sz="1100">
              <a:solidFill>
                <a:schemeClr val="dk1"/>
              </a:solidFill>
              <a:effectLst/>
              <a:latin typeface="+mn-lt"/>
              <a:ea typeface="+mn-ea"/>
              <a:cs typeface="+mn-cs"/>
            </a:rPr>
            <a:t> and/or the applicable AAS.</a:t>
          </a:r>
        </a:p>
        <a:p>
          <a:pPr marL="0" marR="0" indent="0" defTabSz="914400" eaLnBrk="1" fontAlgn="auto" latinLnBrk="0" hangingPunct="1">
            <a:lnSpc>
              <a:spcPct val="100000"/>
            </a:lnSpc>
            <a:spcBef>
              <a:spcPts val="0"/>
            </a:spcBef>
            <a:spcAft>
              <a:spcPts val="0"/>
            </a:spcAft>
            <a:buClrTx/>
            <a:buSzTx/>
            <a:buFontTx/>
            <a:buNone/>
            <a:tabLst/>
            <a:defRPr/>
          </a:pPr>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Entities are reminded that they may:</a:t>
          </a:r>
        </a:p>
        <a:p>
          <a:pPr marL="171450" lvl="0" indent="-171450">
            <a:buFont typeface="Arial" panose="020B0604020202020204" pitchFamily="34" charset="0"/>
            <a:buChar char="•"/>
          </a:pPr>
          <a:r>
            <a:rPr lang="en-AU" sz="1100">
              <a:solidFill>
                <a:schemeClr val="dk1"/>
              </a:solidFill>
              <a:effectLst/>
              <a:latin typeface="+mn-lt"/>
              <a:ea typeface="+mn-ea"/>
              <a:cs typeface="+mn-cs"/>
            </a:rPr>
            <a:t>exclude components of the PRIMA Forms that are not relevant to their operations or where no activity in either the current or previous financial reporting period has taken place, unless inclusion is mandatory under the FRR; and</a:t>
          </a:r>
        </a:p>
        <a:p>
          <a:pPr marL="171450" lvl="0" indent="-171450">
            <a:buFont typeface="Arial" panose="020B0604020202020204" pitchFamily="34" charset="0"/>
            <a:buChar char="•"/>
          </a:pPr>
          <a:r>
            <a:rPr lang="en-AU" sz="1100">
              <a:solidFill>
                <a:schemeClr val="dk1"/>
              </a:solidFill>
              <a:effectLst/>
              <a:latin typeface="+mn-lt"/>
              <a:ea typeface="+mn-ea"/>
              <a:cs typeface="+mn-cs"/>
            </a:rPr>
            <a:t>aggregate line items that are not material. </a:t>
          </a: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The PRIMA financial statements do not contain all disclosures required under the accounting standards as applicable to individual reporting entities. For example, reporting entities with non-controlling interests or discontinued operations are required to report additional line items within the primary financial statements.  Entities may also report additional line items and/or notes to that contained in the PRIMA financial statements.</a:t>
          </a:r>
        </a:p>
        <a:p>
          <a:r>
            <a:rPr lang="en-AU" sz="1100">
              <a:solidFill>
                <a:schemeClr val="dk1"/>
              </a:solidFill>
              <a:effectLst/>
              <a:latin typeface="+mn-lt"/>
              <a:ea typeface="+mn-ea"/>
              <a:cs typeface="+mn-cs"/>
            </a:rPr>
            <a:t> </a:t>
          </a:r>
        </a:p>
        <a:p>
          <a:r>
            <a:rPr lang="en-AU" sz="1100">
              <a:solidFill>
                <a:schemeClr val="dk1"/>
              </a:solidFill>
              <a:effectLst/>
              <a:latin typeface="+mn-lt"/>
              <a:ea typeface="+mn-ea"/>
              <a:cs typeface="+mn-cs"/>
            </a:rPr>
            <a:t>Entities may wish to discuss the above principles with their auditors when preparing the entity’s financial statements.</a:t>
          </a:r>
        </a:p>
        <a:p>
          <a:endParaRPr lang="en-AU" sz="1100">
            <a:solidFill>
              <a:schemeClr val="dk1"/>
            </a:solidFill>
            <a:effectLst/>
            <a:latin typeface="+mn-lt"/>
            <a:ea typeface="+mn-ea"/>
            <a:cs typeface="+mn-cs"/>
          </a:endParaRPr>
        </a:p>
        <a:p>
          <a:r>
            <a:rPr lang="en-AU" sz="1100">
              <a:solidFill>
                <a:schemeClr val="dk1"/>
              </a:solidFill>
              <a:effectLst/>
              <a:latin typeface="+mn-lt"/>
              <a:ea typeface="+mn-ea"/>
              <a:cs typeface="+mn-cs"/>
            </a:rPr>
            <a:t>Entities will need to replace the example financial year with the current financial year and the comparative Financial year (being the previous year). </a:t>
          </a:r>
          <a:r>
            <a:rPr lang="en-AU" sz="1100">
              <a:solidFill>
                <a:srgbClr val="FF0000"/>
              </a:solidFill>
              <a:effectLst/>
              <a:latin typeface="+mn-lt"/>
              <a:ea typeface="+mn-ea"/>
              <a:cs typeface="+mn-cs"/>
            </a:rPr>
            <a:t>Entities can change the years in</a:t>
          </a:r>
          <a:r>
            <a:rPr lang="en-AU" sz="1100" baseline="0">
              <a:solidFill>
                <a:srgbClr val="FF0000"/>
              </a:solidFill>
              <a:effectLst/>
              <a:latin typeface="+mn-lt"/>
              <a:ea typeface="+mn-ea"/>
              <a:cs typeface="+mn-cs"/>
            </a:rPr>
            <a:t> Cells F3 and F4 on the Contents tab.</a:t>
          </a:r>
          <a:endParaRPr lang="en-AU" sz="1100">
            <a:solidFill>
              <a:srgbClr val="FF0000"/>
            </a:solidFill>
            <a:effectLst/>
            <a:latin typeface="+mn-lt"/>
            <a:ea typeface="+mn-ea"/>
            <a:cs typeface="+mn-cs"/>
          </a:endParaRPr>
        </a:p>
      </xdr:txBody>
    </xdr:sp>
    <xdr:clientData/>
  </xdr:twoCellAnchor>
  <xdr:twoCellAnchor editAs="oneCell">
    <xdr:from>
      <xdr:col>1</xdr:col>
      <xdr:colOff>0</xdr:colOff>
      <xdr:row>0</xdr:row>
      <xdr:rowOff>19051</xdr:rowOff>
    </xdr:from>
    <xdr:to>
      <xdr:col>2</xdr:col>
      <xdr:colOff>247650</xdr:colOff>
      <xdr:row>1</xdr:row>
      <xdr:rowOff>142876</xdr:rowOff>
    </xdr:to>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247650" y="19051"/>
          <a:ext cx="1295400" cy="30480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GUIDANCE</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4</xdr:col>
      <xdr:colOff>10160</xdr:colOff>
      <xdr:row>10</xdr:row>
      <xdr:rowOff>76200</xdr:rowOff>
    </xdr:from>
    <xdr:to>
      <xdr:col>8</xdr:col>
      <xdr:colOff>0</xdr:colOff>
      <xdr:row>12</xdr:row>
      <xdr:rowOff>137160</xdr:rowOff>
    </xdr:to>
    <xdr:sp macro="" textlink="">
      <xdr:nvSpPr>
        <xdr:cNvPr id="2" name="TextBox 1">
          <a:extLst>
            <a:ext uri="{FF2B5EF4-FFF2-40B4-BE49-F238E27FC236}">
              <a16:creationId xmlns:a16="http://schemas.microsoft.com/office/drawing/2014/main" id="{00000000-0008-0000-1F00-000002000000}"/>
            </a:ext>
          </a:extLst>
        </xdr:cNvPr>
        <xdr:cNvSpPr txBox="1"/>
      </xdr:nvSpPr>
      <xdr:spPr>
        <a:xfrm>
          <a:off x="1257935" y="1657350"/>
          <a:ext cx="5523865" cy="44196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xdr:from>
      <xdr:col>4</xdr:col>
      <xdr:colOff>10160</xdr:colOff>
      <xdr:row>24</xdr:row>
      <xdr:rowOff>15240</xdr:rowOff>
    </xdr:from>
    <xdr:to>
      <xdr:col>8</xdr:col>
      <xdr:colOff>0</xdr:colOff>
      <xdr:row>26</xdr:row>
      <xdr:rowOff>121920</xdr:rowOff>
    </xdr:to>
    <xdr:sp macro="" textlink="">
      <xdr:nvSpPr>
        <xdr:cNvPr id="4" name="TextBox 3">
          <a:extLst>
            <a:ext uri="{FF2B5EF4-FFF2-40B4-BE49-F238E27FC236}">
              <a16:creationId xmlns:a16="http://schemas.microsoft.com/office/drawing/2014/main" id="{00000000-0008-0000-1F00-000004000000}"/>
            </a:ext>
          </a:extLst>
        </xdr:cNvPr>
        <xdr:cNvSpPr txBox="1"/>
      </xdr:nvSpPr>
      <xdr:spPr>
        <a:xfrm>
          <a:off x="1257935" y="5768340"/>
          <a:ext cx="5523865" cy="43053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5" name="TextBox 4">
          <a:extLst>
            <a:ext uri="{FF2B5EF4-FFF2-40B4-BE49-F238E27FC236}">
              <a16:creationId xmlns:a16="http://schemas.microsoft.com/office/drawing/2014/main" id="{00000000-0008-0000-1F00-000005000000}"/>
            </a:ext>
          </a:extLst>
        </xdr:cNvPr>
        <xdr:cNvSpPr txBox="1"/>
      </xdr:nvSpPr>
      <xdr:spPr>
        <a:xfrm>
          <a:off x="0" y="1651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X32A0T</a:t>
          </a:r>
        </a:p>
      </xdr:txBody>
    </xdr:sp>
    <xdr:clientData/>
  </xdr:twoCellAnchor>
  <xdr:twoCellAnchor>
    <xdr:from>
      <xdr:col>0</xdr:col>
      <xdr:colOff>0</xdr:colOff>
      <xdr:row>15</xdr:row>
      <xdr:rowOff>3175</xdr:rowOff>
    </xdr:from>
    <xdr:to>
      <xdr:col>3</xdr:col>
      <xdr:colOff>66675</xdr:colOff>
      <xdr:row>15</xdr:row>
      <xdr:rowOff>105767</xdr:rowOff>
    </xdr:to>
    <xdr:sp macro="" textlink="">
      <xdr:nvSpPr>
        <xdr:cNvPr id="7" name="TextBox 6">
          <a:extLst>
            <a:ext uri="{FF2B5EF4-FFF2-40B4-BE49-F238E27FC236}">
              <a16:creationId xmlns:a16="http://schemas.microsoft.com/office/drawing/2014/main" id="{00000000-0008-0000-1F00-000007000000}"/>
            </a:ext>
          </a:extLst>
        </xdr:cNvPr>
        <xdr:cNvSpPr txBox="1"/>
      </xdr:nvSpPr>
      <xdr:spPr>
        <a:xfrm>
          <a:off x="0" y="38608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X32A2T</a:t>
          </a:r>
        </a:p>
      </xdr:txBody>
    </xdr:sp>
    <xdr:clientData/>
  </xdr:twoCellAnchor>
  <xdr:twoCellAnchor>
    <xdr:from>
      <xdr:col>0</xdr:col>
      <xdr:colOff>0</xdr:colOff>
      <xdr:row>5</xdr:row>
      <xdr:rowOff>3175</xdr:rowOff>
    </xdr:from>
    <xdr:to>
      <xdr:col>3</xdr:col>
      <xdr:colOff>66675</xdr:colOff>
      <xdr:row>5</xdr:row>
      <xdr:rowOff>105767</xdr:rowOff>
    </xdr:to>
    <xdr:sp macro="" textlink="">
      <xdr:nvSpPr>
        <xdr:cNvPr id="8" name="TextBox 7">
          <a:extLst>
            <a:ext uri="{FF2B5EF4-FFF2-40B4-BE49-F238E27FC236}">
              <a16:creationId xmlns:a16="http://schemas.microsoft.com/office/drawing/2014/main" id="{B3F22B9D-291C-1EE4-24A9-FBDAEB598A13}"/>
            </a:ext>
          </a:extLst>
        </xdr:cNvPr>
        <xdr:cNvSpPr txBox="1"/>
      </xdr:nvSpPr>
      <xdr:spPr>
        <a:xfrm>
          <a:off x="0" y="8318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X31A0T</a:t>
          </a:r>
        </a:p>
      </xdr:txBody>
    </xdr:sp>
    <xdr:clientData/>
  </xdr:twoCellAnchor>
  <xdr:twoCellAnchor>
    <xdr:from>
      <xdr:col>0</xdr:col>
      <xdr:colOff>0</xdr:colOff>
      <xdr:row>13</xdr:row>
      <xdr:rowOff>3175</xdr:rowOff>
    </xdr:from>
    <xdr:to>
      <xdr:col>3</xdr:col>
      <xdr:colOff>66675</xdr:colOff>
      <xdr:row>13</xdr:row>
      <xdr:rowOff>105767</xdr:rowOff>
    </xdr:to>
    <xdr:sp macro="" textlink="">
      <xdr:nvSpPr>
        <xdr:cNvPr id="10" name="TextBox 9">
          <a:extLst>
            <a:ext uri="{FF2B5EF4-FFF2-40B4-BE49-F238E27FC236}">
              <a16:creationId xmlns:a16="http://schemas.microsoft.com/office/drawing/2014/main" id="{7AC6BA58-7186-49EF-B91A-6BB31AE10CA4}"/>
            </a:ext>
          </a:extLst>
        </xdr:cNvPr>
        <xdr:cNvSpPr txBox="1"/>
      </xdr:nvSpPr>
      <xdr:spPr>
        <a:xfrm>
          <a:off x="0" y="3184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X31A2T</a:t>
          </a:r>
        </a:p>
      </xdr:txBody>
    </xdr:sp>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66674</xdr:colOff>
      <xdr:row>0</xdr:row>
      <xdr:rowOff>1</xdr:rowOff>
    </xdr:from>
    <xdr:to>
      <xdr:col>7</xdr:col>
      <xdr:colOff>527120</xdr:colOff>
      <xdr:row>2</xdr:row>
      <xdr:rowOff>0</xdr:rowOff>
    </xdr:to>
    <xdr:sp macro="" textlink="">
      <xdr:nvSpPr>
        <xdr:cNvPr id="2" name="TextBox 1">
          <a:extLst>
            <a:ext uri="{FF2B5EF4-FFF2-40B4-BE49-F238E27FC236}">
              <a16:creationId xmlns:a16="http://schemas.microsoft.com/office/drawing/2014/main" id="{00000000-0008-0000-2000-000002000000}"/>
            </a:ext>
          </a:extLst>
        </xdr:cNvPr>
        <xdr:cNvSpPr txBox="1"/>
      </xdr:nvSpPr>
      <xdr:spPr>
        <a:xfrm>
          <a:off x="1647824" y="1"/>
          <a:ext cx="4504761" cy="31432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Funding</a:t>
          </a:r>
        </a:p>
      </xdr:txBody>
    </xdr:sp>
    <xdr:clientData/>
  </xdr:twoCellAnchor>
  <xdr:twoCellAnchor editAs="oneCell">
    <xdr:from>
      <xdr:col>4</xdr:col>
      <xdr:colOff>1242060</xdr:colOff>
      <xdr:row>0</xdr:row>
      <xdr:rowOff>53340</xdr:rowOff>
    </xdr:from>
    <xdr:to>
      <xdr:col>7</xdr:col>
      <xdr:colOff>454025</xdr:colOff>
      <xdr:row>1</xdr:row>
      <xdr:rowOff>143510</xdr:rowOff>
    </xdr:to>
    <xdr:sp macro="" textlink="">
      <xdr:nvSpPr>
        <xdr:cNvPr id="3" name="TextBox 2">
          <a:extLst>
            <a:ext uri="{FF2B5EF4-FFF2-40B4-BE49-F238E27FC236}">
              <a16:creationId xmlns:a16="http://schemas.microsoft.com/office/drawing/2014/main" id="{00000000-0008-0000-2000-000003000000}"/>
            </a:ext>
          </a:extLst>
        </xdr:cNvPr>
        <xdr:cNvSpPr txBox="1"/>
      </xdr:nvSpPr>
      <xdr:spPr>
        <a:xfrm>
          <a:off x="2823210" y="53340"/>
          <a:ext cx="3257550" cy="24574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AU" sz="900" b="0">
              <a:solidFill>
                <a:sysClr val="windowText" lastClr="000000"/>
              </a:solidFill>
              <a:effectLst/>
              <a:latin typeface="Cambria" panose="02040503050406030204" pitchFamily="18" charset="0"/>
              <a:ea typeface="+mn-ea"/>
              <a:cs typeface="Times New Roman" panose="02020603050405020304" pitchFamily="18" charset="0"/>
            </a:rPr>
            <a:t>This</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section identifies the [</a:t>
          </a:r>
          <a:r>
            <a:rPr lang="en-AU" sz="900" b="1" baseline="0">
              <a:solidFill>
                <a:srgbClr val="FF0000"/>
              </a:solidFill>
              <a:effectLst/>
              <a:latin typeface="Cambria" panose="02040503050406030204" pitchFamily="18" charset="0"/>
              <a:ea typeface="+mn-ea"/>
              <a:cs typeface="Times New Roman" panose="02020603050405020304" pitchFamily="18" charset="0"/>
            </a:rPr>
            <a:t>Entity's</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funding structure.</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4" name="TextBox 3">
          <a:extLst>
            <a:ext uri="{FF2B5EF4-FFF2-40B4-BE49-F238E27FC236}">
              <a16:creationId xmlns:a16="http://schemas.microsoft.com/office/drawing/2014/main" id="{00000000-0008-0000-2000-000004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X33A0T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5" name="TextBox 4">
          <a:extLst>
            <a:ext uri="{FF2B5EF4-FFF2-40B4-BE49-F238E27FC236}">
              <a16:creationId xmlns:a16="http://schemas.microsoft.com/office/drawing/2014/main" id="{00000000-0008-0000-2000-000005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X31A0T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6" name="TextBox 5">
          <a:extLst>
            <a:ext uri="{FF2B5EF4-FFF2-40B4-BE49-F238E27FC236}">
              <a16:creationId xmlns:a16="http://schemas.microsoft.com/office/drawing/2014/main" id="{00000000-0008-0000-2000-000006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X31A0T</a:t>
          </a:r>
        </a:p>
      </xdr:txBody>
    </xdr:sp>
    <xdr:clientData/>
  </xdr:twoCellAnchor>
  <xdr:twoCellAnchor>
    <xdr:from>
      <xdr:col>0</xdr:col>
      <xdr:colOff>0</xdr:colOff>
      <xdr:row>4</xdr:row>
      <xdr:rowOff>3175</xdr:rowOff>
    </xdr:from>
    <xdr:to>
      <xdr:col>3</xdr:col>
      <xdr:colOff>66675</xdr:colOff>
      <xdr:row>4</xdr:row>
      <xdr:rowOff>105767</xdr:rowOff>
    </xdr:to>
    <xdr:sp macro="" textlink="">
      <xdr:nvSpPr>
        <xdr:cNvPr id="7" name="TextBox 6">
          <a:extLst>
            <a:ext uri="{FF2B5EF4-FFF2-40B4-BE49-F238E27FC236}">
              <a16:creationId xmlns:a16="http://schemas.microsoft.com/office/drawing/2014/main" id="{00000000-0008-0000-2000-000007000000}"/>
            </a:ext>
          </a:extLst>
        </xdr:cNvPr>
        <xdr:cNvSpPr txBox="1"/>
      </xdr:nvSpPr>
      <xdr:spPr>
        <a:xfrm>
          <a:off x="0" y="6032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8" name="TextBox 7">
          <a:extLst>
            <a:ext uri="{FF2B5EF4-FFF2-40B4-BE49-F238E27FC236}">
              <a16:creationId xmlns:a16="http://schemas.microsoft.com/office/drawing/2014/main" id="{00000000-0008-0000-2000-000008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X34A0T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9" name="TextBox 8">
          <a:extLst>
            <a:ext uri="{FF2B5EF4-FFF2-40B4-BE49-F238E27FC236}">
              <a16:creationId xmlns:a16="http://schemas.microsoft.com/office/drawing/2014/main" id="{00000000-0008-0000-2000-000009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X34A0T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0" name="TextBox 9">
          <a:extLst>
            <a:ext uri="{FF2B5EF4-FFF2-40B4-BE49-F238E27FC236}">
              <a16:creationId xmlns:a16="http://schemas.microsoft.com/office/drawing/2014/main" id="{00000000-0008-0000-2000-00000A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X32A0T</a:t>
          </a:r>
        </a:p>
      </xdr:txBody>
    </xdr:sp>
    <xdr:clientData/>
  </xdr:twoCellAnchor>
  <xdr:twoCellAnchor>
    <xdr:from>
      <xdr:col>10</xdr:col>
      <xdr:colOff>200025</xdr:colOff>
      <xdr:row>8</xdr:row>
      <xdr:rowOff>114300</xdr:rowOff>
    </xdr:from>
    <xdr:to>
      <xdr:col>13</xdr:col>
      <xdr:colOff>257175</xdr:colOff>
      <xdr:row>13</xdr:row>
      <xdr:rowOff>19050</xdr:rowOff>
    </xdr:to>
    <xdr:sp macro="" textlink="">
      <xdr:nvSpPr>
        <xdr:cNvPr id="11" name="Rounded Rectangular Callout 1">
          <a:extLst>
            <a:ext uri="{FF2B5EF4-FFF2-40B4-BE49-F238E27FC236}">
              <a16:creationId xmlns:a16="http://schemas.microsoft.com/office/drawing/2014/main" id="{00000000-0008-0000-2000-00000B000000}"/>
            </a:ext>
          </a:extLst>
        </xdr:cNvPr>
        <xdr:cNvSpPr/>
      </xdr:nvSpPr>
      <xdr:spPr>
        <a:xfrm rot="10800000" flipH="1" flipV="1">
          <a:off x="8515350" y="1733550"/>
          <a:ext cx="1800225" cy="666750"/>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Refer to Appendix A: Prompts to user-focused presentation in RMG 125 for further guidance on grouping line items.</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3</xdr:row>
      <xdr:rowOff>3175</xdr:rowOff>
    </xdr:from>
    <xdr:to>
      <xdr:col>3</xdr:col>
      <xdr:colOff>66675</xdr:colOff>
      <xdr:row>3</xdr:row>
      <xdr:rowOff>105767</xdr:rowOff>
    </xdr:to>
    <xdr:sp macro="" textlink="">
      <xdr:nvSpPr>
        <xdr:cNvPr id="2" name="TextBox 1">
          <a:extLst>
            <a:ext uri="{FF2B5EF4-FFF2-40B4-BE49-F238E27FC236}">
              <a16:creationId xmlns:a16="http://schemas.microsoft.com/office/drawing/2014/main" id="{00000000-0008-0000-2100-000002000000}"/>
            </a:ext>
          </a:extLst>
        </xdr:cNvPr>
        <xdr:cNvSpPr txBox="1"/>
      </xdr:nvSpPr>
      <xdr:spPr>
        <a:xfrm>
          <a:off x="0" y="412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3</xdr:row>
      <xdr:rowOff>3175</xdr:rowOff>
    </xdr:from>
    <xdr:to>
      <xdr:col>3</xdr:col>
      <xdr:colOff>66675</xdr:colOff>
      <xdr:row>3</xdr:row>
      <xdr:rowOff>105767</xdr:rowOff>
    </xdr:to>
    <xdr:sp macro="" textlink="">
      <xdr:nvSpPr>
        <xdr:cNvPr id="3" name="TextBox 2">
          <a:extLst>
            <a:ext uri="{FF2B5EF4-FFF2-40B4-BE49-F238E27FC236}">
              <a16:creationId xmlns:a16="http://schemas.microsoft.com/office/drawing/2014/main" id="{00000000-0008-0000-2100-000003000000}"/>
            </a:ext>
          </a:extLst>
        </xdr:cNvPr>
        <xdr:cNvSpPr txBox="1"/>
      </xdr:nvSpPr>
      <xdr:spPr>
        <a:xfrm>
          <a:off x="0" y="4127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3175</xdr:rowOff>
    </xdr:from>
    <xdr:to>
      <xdr:col>3</xdr:col>
      <xdr:colOff>66675</xdr:colOff>
      <xdr:row>2</xdr:row>
      <xdr:rowOff>105767</xdr:rowOff>
    </xdr:to>
    <xdr:sp macro="" textlink="">
      <xdr:nvSpPr>
        <xdr:cNvPr id="2" name="TextBox 1">
          <a:extLst>
            <a:ext uri="{FF2B5EF4-FFF2-40B4-BE49-F238E27FC236}">
              <a16:creationId xmlns:a16="http://schemas.microsoft.com/office/drawing/2014/main" id="{00000000-0008-0000-2200-000002000000}"/>
            </a:ext>
          </a:extLst>
        </xdr:cNvPr>
        <xdr:cNvSpPr txBox="1"/>
      </xdr:nvSpPr>
      <xdr:spPr>
        <a:xfrm>
          <a:off x="0" y="4984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3175</xdr:rowOff>
    </xdr:from>
    <xdr:to>
      <xdr:col>3</xdr:col>
      <xdr:colOff>66675</xdr:colOff>
      <xdr:row>2</xdr:row>
      <xdr:rowOff>105767</xdr:rowOff>
    </xdr:to>
    <xdr:sp macro="" textlink="">
      <xdr:nvSpPr>
        <xdr:cNvPr id="2" name="TextBox 1">
          <a:extLst>
            <a:ext uri="{FF2B5EF4-FFF2-40B4-BE49-F238E27FC236}">
              <a16:creationId xmlns:a16="http://schemas.microsoft.com/office/drawing/2014/main" id="{00000000-0008-0000-2300-000002000000}"/>
            </a:ext>
          </a:extLst>
        </xdr:cNvPr>
        <xdr:cNvSpPr txBox="1"/>
      </xdr:nvSpPr>
      <xdr:spPr>
        <a:xfrm>
          <a:off x="0" y="4699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4</xdr:col>
      <xdr:colOff>15240</xdr:colOff>
      <xdr:row>18</xdr:row>
      <xdr:rowOff>98611</xdr:rowOff>
    </xdr:from>
    <xdr:to>
      <xdr:col>6</xdr:col>
      <xdr:colOff>678180</xdr:colOff>
      <xdr:row>48</xdr:row>
      <xdr:rowOff>198120</xdr:rowOff>
    </xdr:to>
    <xdr:sp macro="" textlink="">
      <xdr:nvSpPr>
        <xdr:cNvPr id="2" name="TextBox 1">
          <a:extLst>
            <a:ext uri="{FF2B5EF4-FFF2-40B4-BE49-F238E27FC236}">
              <a16:creationId xmlns:a16="http://schemas.microsoft.com/office/drawing/2014/main" id="{00000000-0008-0000-2400-000002000000}"/>
            </a:ext>
          </a:extLst>
        </xdr:cNvPr>
        <xdr:cNvSpPr txBox="1"/>
      </xdr:nvSpPr>
      <xdr:spPr>
        <a:xfrm>
          <a:off x="998220" y="3138991"/>
          <a:ext cx="5250180" cy="6850829"/>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Liabilities for short-term employee benefits and termination benefits expected within twelve months of the end of reporting period are measured at their nominal amounts. </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Other long-term employee benefits are measured as net total of the present value of the defined benefit obligation at the end of the reporting period minus the fair value at the end of the reporting period of plan assets (if any) out of which the obligations are to be settled directly. </a:t>
          </a:r>
        </a:p>
        <a:p>
          <a:pPr marL="0" marR="0" indent="0" defTabSz="914400" eaLnBrk="1" fontAlgn="auto" latinLnBrk="0" hangingPunct="1">
            <a:lnSpc>
              <a:spcPct val="100000"/>
            </a:lnSpc>
            <a:spcBef>
              <a:spcPts val="0"/>
            </a:spcBef>
            <a:spcAft>
              <a:spcPts val="0"/>
            </a:spcAft>
            <a:buClrTx/>
            <a:buSzTx/>
            <a:buFontTx/>
            <a:buNone/>
            <a:tabLst/>
            <a:defRPr/>
          </a:pPr>
          <a:endParaRPr lang="en-AU" sz="400" b="0" i="1" u="sng">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dk1"/>
              </a:solidFill>
              <a:effectLst/>
              <a:latin typeface="Cambria" panose="02040503050406030204" pitchFamily="18" charset="0"/>
              <a:ea typeface="+mn-ea"/>
              <a:cs typeface="Times New Roman" panose="02020603050405020304" pitchFamily="18" charset="0"/>
            </a:rPr>
            <a:t>Leave</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liability for employee benefits includes provision for annual leave and long service leave.</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leave liabilities are calculated on the basis of employees’ remuneration at the estimated salary rates that will be applied at the time the leave is taken, including the entity’s employer superannuation contribution rates to the extent that the leave is likely to be taken during service rather than paid out on termination.</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liability for long service leave has been determined by reference to the work of an actuary as at 30 June 20X2. The estimate of the present value of the liability takes into account attrition rates and pay increases through promotion and inflation.</a:t>
          </a:r>
        </a:p>
        <a:p>
          <a:pPr marL="0" marR="0" indent="0" defTabSz="914400" eaLnBrk="1" fontAlgn="auto" latinLnBrk="0" hangingPunct="1">
            <a:lnSpc>
              <a:spcPct val="100000"/>
            </a:lnSpc>
            <a:spcBef>
              <a:spcPts val="0"/>
            </a:spcBef>
            <a:spcAft>
              <a:spcPts val="0"/>
            </a:spcAft>
            <a:buClrTx/>
            <a:buSzTx/>
            <a:buFontTx/>
            <a:buNone/>
            <a:tabLst/>
            <a:defRPr/>
          </a:pPr>
          <a:endParaRPr lang="en-AU" sz="400" b="0" i="1" u="sng">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dk1"/>
              </a:solidFill>
              <a:effectLst/>
              <a:latin typeface="Cambria" panose="02040503050406030204" pitchFamily="18" charset="0"/>
              <a:ea typeface="+mn-ea"/>
              <a:cs typeface="Times New Roman" panose="02020603050405020304" pitchFamily="18" charset="0"/>
            </a:rPr>
            <a:t>Separation and Redundancy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Provision is made for separation and redundancy benefit payments. The entity recognises a provision for termination when it has developed a detailed formal plan for the terminations and has informed those employees affected that it will carry out the terminations. </a:t>
          </a:r>
        </a:p>
        <a:p>
          <a:pPr marL="0" marR="0" indent="0" defTabSz="914400" eaLnBrk="1" fontAlgn="auto" latinLnBrk="0" hangingPunct="1">
            <a:lnSpc>
              <a:spcPct val="100000"/>
            </a:lnSpc>
            <a:spcBef>
              <a:spcPts val="0"/>
            </a:spcBef>
            <a:spcAft>
              <a:spcPts val="0"/>
            </a:spcAft>
            <a:buClrTx/>
            <a:buSzTx/>
            <a:buFontTx/>
            <a:buNone/>
            <a:tabLst/>
            <a:defRPr/>
          </a:pPr>
          <a:endParaRPr lang="en-AU" sz="400" b="0" i="1" u="sng">
            <a:solidFill>
              <a:srgbClr val="FF0000"/>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tx1"/>
              </a:solidFill>
              <a:effectLst/>
              <a:latin typeface="Cambria" panose="02040503050406030204" pitchFamily="18" charset="0"/>
              <a:ea typeface="+mn-ea"/>
              <a:cs typeface="Times New Roman" panose="02020603050405020304" pitchFamily="18" charset="0"/>
            </a:rPr>
            <a:t>Termination Benefits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tx1"/>
              </a:solidFill>
              <a:effectLst/>
              <a:latin typeface="Cambria" panose="02040503050406030204" pitchFamily="18" charset="0"/>
              <a:ea typeface="+mn-ea"/>
              <a:cs typeface="Times New Roman" panose="02020603050405020304" pitchFamily="18" charset="0"/>
            </a:rPr>
            <a:t>[For each</a:t>
          </a:r>
          <a:r>
            <a:rPr lang="en-AU" sz="900" b="0" baseline="0">
              <a:solidFill>
                <a:schemeClr val="tx1"/>
              </a:solidFill>
              <a:effectLst/>
              <a:latin typeface="Cambria" panose="02040503050406030204" pitchFamily="18" charset="0"/>
              <a:ea typeface="+mn-ea"/>
              <a:cs typeface="Times New Roman" panose="02020603050405020304" pitchFamily="18" charset="0"/>
            </a:rPr>
            <a:t> category of termination benefits, disclose the nature of the benefit, amount of its obligation and extent of funding at the reporting date].</a:t>
          </a:r>
        </a:p>
        <a:p>
          <a:pPr marL="0" marR="0" indent="0" defTabSz="914400" eaLnBrk="1" fontAlgn="auto" latinLnBrk="0" hangingPunct="1">
            <a:lnSpc>
              <a:spcPct val="100000"/>
            </a:lnSpc>
            <a:spcBef>
              <a:spcPts val="0"/>
            </a:spcBef>
            <a:spcAft>
              <a:spcPts val="0"/>
            </a:spcAft>
            <a:buClrTx/>
            <a:buSzTx/>
            <a:buFontTx/>
            <a:buNone/>
            <a:tabLst/>
            <a:defRPr/>
          </a:pPr>
          <a:r>
            <a:rPr lang="en-AU" sz="900" b="0" baseline="0">
              <a:solidFill>
                <a:schemeClr val="tx1"/>
              </a:solidFill>
              <a:effectLst/>
              <a:latin typeface="Cambria" panose="02040503050406030204" pitchFamily="18" charset="0"/>
              <a:ea typeface="+mn-ea"/>
              <a:cs typeface="Times New Roman" panose="02020603050405020304" pitchFamily="18" charset="0"/>
            </a:rPr>
            <a:t>For [category of termination benefit], the nature of the benefit is [disclose nature of benefit], the amount of its obligation is [$...] as at 30 June 20x2 (20x1: [$...]) and the extent of funding is [$...] as at 30 June 20x2 (20x1: [$...]).</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400" b="0" i="1" u="sng">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dk1"/>
              </a:solidFill>
              <a:effectLst/>
              <a:latin typeface="Cambria" panose="02040503050406030204" pitchFamily="18" charset="0"/>
              <a:ea typeface="+mn-ea"/>
              <a:cs typeface="Times New Roman" panose="02020603050405020304" pitchFamily="18" charset="0"/>
            </a:rPr>
            <a:t>Superannuation</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entity's staff are members of the Commonwealth Superannuation Scheme (CSS), the Public Sector Superannuation Scheme (PSS), or the PSS accumulation plan (PSSap), or other superannuation funds held outside the Australian Government.</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CSS and PSS are defined benefit schemes for the Australian Government. The PSSap is a defined contribution scheme.</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The liability for defined benefits is recognised in the financial statements of the Australian Government and is settled by the Australian Government in due course. This liability is reported in the Department of Finance’s administered schedules and notes.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tx1"/>
              </a:solidFill>
              <a:effectLst/>
              <a:latin typeface="Cambria" panose="02040503050406030204" pitchFamily="18" charset="0"/>
              <a:ea typeface="+mn-ea"/>
              <a:cs typeface="Times New Roman" panose="02020603050405020304" pitchFamily="18" charset="0"/>
            </a:rPr>
            <a:t>The entity makes employer contributions to the employees' defined benefit</a:t>
          </a:r>
          <a:r>
            <a:rPr lang="en-AU" sz="900" b="0" baseline="0">
              <a:solidFill>
                <a:schemeClr val="tx1"/>
              </a:solidFill>
              <a:effectLst/>
              <a:latin typeface="Cambria" panose="02040503050406030204" pitchFamily="18" charset="0"/>
              <a:ea typeface="+mn-ea"/>
              <a:cs typeface="Times New Roman" panose="02020603050405020304" pitchFamily="18" charset="0"/>
            </a:rPr>
            <a:t> </a:t>
          </a:r>
          <a:r>
            <a:rPr lang="en-AU" sz="900" b="0">
              <a:solidFill>
                <a:schemeClr val="tx1"/>
              </a:solidFill>
              <a:effectLst/>
              <a:latin typeface="Cambria" panose="02040503050406030204" pitchFamily="18" charset="0"/>
              <a:ea typeface="+mn-ea"/>
              <a:cs typeface="Times New Roman" panose="02020603050405020304" pitchFamily="18" charset="0"/>
            </a:rPr>
            <a:t>superannuation scheme at rates determined by an actuary to be sufficient to meet the current cost to the Government. The entity accounts for the contributions as if they were contributions to defined contribution plans.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tx1"/>
              </a:solidFill>
              <a:effectLst/>
              <a:latin typeface="Cambria" panose="02040503050406030204" pitchFamily="18" charset="0"/>
              <a:ea typeface="+mn-ea"/>
              <a:cs typeface="Times New Roman" panose="02020603050405020304" pitchFamily="18" charset="0"/>
            </a:rPr>
            <a:t>The liability for superannuation recognised as at 30 June represents outstanding contributions.</a:t>
          </a:r>
        </a:p>
        <a:p>
          <a:pPr marL="0" marR="0" indent="0" defTabSz="914400" eaLnBrk="1" fontAlgn="auto" latinLnBrk="0" hangingPunct="1">
            <a:lnSpc>
              <a:spcPct val="100000"/>
            </a:lnSpc>
            <a:spcBef>
              <a:spcPts val="0"/>
            </a:spcBef>
            <a:spcAft>
              <a:spcPts val="0"/>
            </a:spcAft>
            <a:buClrTx/>
            <a:buSzTx/>
            <a:buFontTx/>
            <a:buNone/>
            <a:tabLst/>
            <a:defRPr/>
          </a:pPr>
          <a:endParaRPr lang="en-AU" sz="400" b="0">
            <a:solidFill>
              <a:schemeClr val="tx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i="1" u="sng">
              <a:solidFill>
                <a:schemeClr val="tx1"/>
              </a:solidFill>
              <a:effectLst/>
              <a:latin typeface="Cambria" panose="02040503050406030204" pitchFamily="18" charset="0"/>
              <a:ea typeface="+mn-ea"/>
              <a:cs typeface="Times New Roman" panose="02020603050405020304" pitchFamily="18" charset="0"/>
            </a:rPr>
            <a:t>Defined Benefit</a:t>
          </a:r>
          <a:r>
            <a:rPr lang="en-AU" sz="900" b="0" i="1" u="sng" baseline="0">
              <a:solidFill>
                <a:schemeClr val="tx1"/>
              </a:solidFill>
              <a:effectLst/>
              <a:latin typeface="Cambria" panose="02040503050406030204" pitchFamily="18" charset="0"/>
              <a:ea typeface="+mn-ea"/>
              <a:cs typeface="Times New Roman" panose="02020603050405020304" pitchFamily="18" charset="0"/>
            </a:rPr>
            <a:t> Plan</a:t>
          </a:r>
        </a:p>
        <a:p>
          <a:pPr marL="0" marR="0" indent="0" defTabSz="914400" eaLnBrk="1" fontAlgn="auto" latinLnBrk="0" hangingPunct="1">
            <a:lnSpc>
              <a:spcPct val="100000"/>
            </a:lnSpc>
            <a:spcBef>
              <a:spcPts val="0"/>
            </a:spcBef>
            <a:spcAft>
              <a:spcPts val="0"/>
            </a:spcAft>
            <a:buClrTx/>
            <a:buSzTx/>
            <a:buFontTx/>
            <a:buNone/>
            <a:tabLst/>
            <a:defRPr/>
          </a:pPr>
          <a:r>
            <a:rPr lang="en-AU" sz="900" b="0" i="0" u="none">
              <a:solidFill>
                <a:schemeClr val="tx1"/>
              </a:solidFill>
              <a:effectLst/>
              <a:latin typeface="Cambria" panose="02040503050406030204" pitchFamily="18" charset="0"/>
              <a:ea typeface="+mn-ea"/>
              <a:cs typeface="Times New Roman" panose="02020603050405020304" pitchFamily="18" charset="0"/>
            </a:rPr>
            <a:t>[If the entity manages defined benefit schemes such as the PSS, CSS or military superannuation they must disclose details on the actual return on plan assets for the current year e.g. Department of Finance, CSC, Department of Defence and Attorney General's Department]</a:t>
          </a:r>
        </a:p>
        <a:p>
          <a:pPr marL="0" marR="0" indent="0" defTabSz="914400" eaLnBrk="1" fontAlgn="auto" latinLnBrk="0" hangingPunct="1">
            <a:lnSpc>
              <a:spcPct val="100000"/>
            </a:lnSpc>
            <a:spcBef>
              <a:spcPts val="0"/>
            </a:spcBef>
            <a:spcAft>
              <a:spcPts val="0"/>
            </a:spcAft>
            <a:buClrTx/>
            <a:buSzTx/>
            <a:buFontTx/>
            <a:buNone/>
            <a:tabLst/>
            <a:defRPr/>
          </a:pPr>
          <a:r>
            <a:rPr lang="en-AU" sz="900" b="0" i="0" u="none">
              <a:solidFill>
                <a:schemeClr val="tx1"/>
              </a:solidFill>
              <a:effectLst/>
              <a:latin typeface="Cambria" panose="02040503050406030204" pitchFamily="18" charset="0"/>
              <a:ea typeface="+mn-ea"/>
              <a:cs typeface="Times New Roman" panose="02020603050405020304" pitchFamily="18" charset="0"/>
            </a:rPr>
            <a:t>The actual return on plan assets for the current year was [$...] (20X1: [$...]).</a:t>
          </a:r>
        </a:p>
        <a:p>
          <a:pPr eaLnBrk="1" fontAlgn="auto" latinLnBrk="0" hangingPunct="1"/>
          <a:endParaRPr lang="en-AU" sz="900" b="1">
            <a:solidFill>
              <a:schemeClr val="dk1"/>
            </a:solidFill>
            <a:effectLst/>
            <a:latin typeface="Cambria" panose="02040503050406030204" pitchFamily="18" charset="0"/>
            <a:ea typeface="+mn-ea"/>
            <a:cs typeface="+mn-cs"/>
          </a:endParaRPr>
        </a:p>
        <a:p>
          <a:pPr eaLnBrk="1" fontAlgn="auto" latinLnBrk="0" hangingPunct="1"/>
          <a:r>
            <a:rPr lang="en-AU" sz="900" b="1">
              <a:solidFill>
                <a:schemeClr val="dk1"/>
              </a:solidFill>
              <a:effectLst/>
              <a:latin typeface="Cambria" panose="02040503050406030204" pitchFamily="18" charset="0"/>
              <a:ea typeface="+mn-ea"/>
              <a:cs typeface="+mn-cs"/>
            </a:rPr>
            <a:t>Accounting Judgements and Estimates</a:t>
          </a:r>
          <a:endParaRPr lang="en-AU" sz="900">
            <a:effectLst/>
            <a:latin typeface="Cambria" panose="02040503050406030204" pitchFamily="18" charset="0"/>
          </a:endParaRPr>
        </a:p>
        <a:p>
          <a:pPr eaLnBrk="1" fontAlgn="auto" latinLnBrk="0" hangingPunct="1"/>
          <a:r>
            <a:rPr lang="en-AU" sz="900">
              <a:solidFill>
                <a:schemeClr val="dk1"/>
              </a:solidFill>
              <a:effectLst/>
              <a:latin typeface="Cambria" panose="02040503050406030204" pitchFamily="18" charset="0"/>
              <a:ea typeface="+mn-ea"/>
              <a:cs typeface="+mn-cs"/>
            </a:rPr>
            <a:t>[Disclose</a:t>
          </a:r>
          <a:r>
            <a:rPr lang="en-AU" sz="900" baseline="0">
              <a:solidFill>
                <a:schemeClr val="dk1"/>
              </a:solidFill>
              <a:effectLst/>
              <a:latin typeface="Cambria" panose="02040503050406030204" pitchFamily="18" charset="0"/>
              <a:ea typeface="+mn-ea"/>
              <a:cs typeface="+mn-cs"/>
            </a:rPr>
            <a:t> by details]</a:t>
          </a:r>
          <a:endParaRPr lang="en-AU" sz="900">
            <a:effectLst/>
            <a:latin typeface="Cambria" panose="02040503050406030204" pitchFamily="18" charset="0"/>
          </a:endParaRPr>
        </a:p>
      </xdr:txBody>
    </xdr:sp>
    <xdr:clientData/>
  </xdr:twoCellAnchor>
  <xdr:twoCellAnchor editAs="oneCell">
    <xdr:from>
      <xdr:col>4</xdr:col>
      <xdr:colOff>9524</xdr:colOff>
      <xdr:row>0</xdr:row>
      <xdr:rowOff>9526</xdr:rowOff>
    </xdr:from>
    <xdr:to>
      <xdr:col>4</xdr:col>
      <xdr:colOff>3676649</xdr:colOff>
      <xdr:row>1</xdr:row>
      <xdr:rowOff>198121</xdr:rowOff>
    </xdr:to>
    <xdr:sp macro="" textlink="">
      <xdr:nvSpPr>
        <xdr:cNvPr id="3" name="TextBox 2">
          <a:extLst>
            <a:ext uri="{FF2B5EF4-FFF2-40B4-BE49-F238E27FC236}">
              <a16:creationId xmlns:a16="http://schemas.microsoft.com/office/drawing/2014/main" id="{00000000-0008-0000-2400-000003000000}"/>
            </a:ext>
          </a:extLst>
        </xdr:cNvPr>
        <xdr:cNvSpPr txBox="1"/>
      </xdr:nvSpPr>
      <xdr:spPr>
        <a:xfrm>
          <a:off x="962024" y="9526"/>
          <a:ext cx="3667125" cy="35052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People and relationships</a:t>
          </a:r>
        </a:p>
      </xdr:txBody>
    </xdr:sp>
    <xdr:clientData/>
  </xdr:twoCellAnchor>
  <xdr:twoCellAnchor editAs="oneCell">
    <xdr:from>
      <xdr:col>4</xdr:col>
      <xdr:colOff>2446020</xdr:colOff>
      <xdr:row>0</xdr:row>
      <xdr:rowOff>22860</xdr:rowOff>
    </xdr:from>
    <xdr:to>
      <xdr:col>7</xdr:col>
      <xdr:colOff>0</xdr:colOff>
      <xdr:row>2</xdr:row>
      <xdr:rowOff>55245</xdr:rowOff>
    </xdr:to>
    <xdr:sp macro="" textlink="">
      <xdr:nvSpPr>
        <xdr:cNvPr id="4" name="TextBox 3">
          <a:extLst>
            <a:ext uri="{FF2B5EF4-FFF2-40B4-BE49-F238E27FC236}">
              <a16:creationId xmlns:a16="http://schemas.microsoft.com/office/drawing/2014/main" id="{00000000-0008-0000-2400-000004000000}"/>
            </a:ext>
          </a:extLst>
        </xdr:cNvPr>
        <xdr:cNvSpPr txBox="1"/>
      </xdr:nvSpPr>
      <xdr:spPr>
        <a:xfrm>
          <a:off x="3398520" y="22860"/>
          <a:ext cx="2716530" cy="546735"/>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This</a:t>
          </a:r>
          <a:r>
            <a:rPr lang="en-AU" sz="900" b="0" baseline="0">
              <a:solidFill>
                <a:sysClr val="windowText" lastClr="000000"/>
              </a:solidFill>
              <a:effectLst/>
              <a:latin typeface="Cambria" panose="02040503050406030204" pitchFamily="18" charset="0"/>
              <a:ea typeface="+mn-ea"/>
              <a:cs typeface="Times New Roman" panose="02020603050405020304" pitchFamily="18" charset="0"/>
            </a:rPr>
            <a:t> sectio</a:t>
          </a:r>
          <a:r>
            <a:rPr lang="en-AU" sz="900" b="0">
              <a:solidFill>
                <a:sysClr val="windowText" lastClr="000000"/>
              </a:solidFill>
              <a:effectLst/>
              <a:latin typeface="Cambria" panose="02040503050406030204" pitchFamily="18" charset="0"/>
              <a:ea typeface="+mn-ea"/>
              <a:cs typeface="Times New Roman" panose="02020603050405020304" pitchFamily="18" charset="0"/>
            </a:rPr>
            <a:t>n describes a range of employment and post employment benefits provided to our people and our relationships with other key people.</a:t>
          </a:r>
        </a:p>
        <a:p>
          <a:pPr eaLnBrk="1" fontAlgn="auto" latinLnBrk="0" hangingPunct="1"/>
          <a:endParaRPr lang="en-AU" sz="900" b="0" baseline="0">
            <a:solidFill>
              <a:srgbClr val="006843"/>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5" name="TextBox 4">
          <a:extLst>
            <a:ext uri="{FF2B5EF4-FFF2-40B4-BE49-F238E27FC236}">
              <a16:creationId xmlns:a16="http://schemas.microsoft.com/office/drawing/2014/main" id="{00000000-0008-0000-2400-000005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X38A0T</a:t>
          </a:r>
        </a:p>
      </xdr:txBody>
    </xdr:sp>
    <xdr:clientData/>
  </xdr:twoCellAnchor>
  <xdr:twoCellAnchor>
    <xdr:from>
      <xdr:col>0</xdr:col>
      <xdr:colOff>0</xdr:colOff>
      <xdr:row>2</xdr:row>
      <xdr:rowOff>3175</xdr:rowOff>
    </xdr:from>
    <xdr:to>
      <xdr:col>3</xdr:col>
      <xdr:colOff>66675</xdr:colOff>
      <xdr:row>2</xdr:row>
      <xdr:rowOff>105767</xdr:rowOff>
    </xdr:to>
    <xdr:sp macro="" textlink="">
      <xdr:nvSpPr>
        <xdr:cNvPr id="6" name="TextBox 5">
          <a:extLst>
            <a:ext uri="{FF2B5EF4-FFF2-40B4-BE49-F238E27FC236}">
              <a16:creationId xmlns:a16="http://schemas.microsoft.com/office/drawing/2014/main" id="{00000000-0008-0000-2400-000006000000}"/>
            </a:ext>
          </a:extLst>
        </xdr:cNvPr>
        <xdr:cNvSpPr txBox="1"/>
      </xdr:nvSpPr>
      <xdr:spPr>
        <a:xfrm>
          <a:off x="0" y="517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X38A1T</a:t>
          </a:r>
        </a:p>
      </xdr:txBody>
    </xdr:sp>
    <xdr:clientData/>
  </xdr:twoCellAnchor>
  <xdr:twoCellAnchor>
    <xdr:from>
      <xdr:col>0</xdr:col>
      <xdr:colOff>0</xdr:colOff>
      <xdr:row>13</xdr:row>
      <xdr:rowOff>3175</xdr:rowOff>
    </xdr:from>
    <xdr:to>
      <xdr:col>3</xdr:col>
      <xdr:colOff>66675</xdr:colOff>
      <xdr:row>13</xdr:row>
      <xdr:rowOff>105767</xdr:rowOff>
    </xdr:to>
    <xdr:sp macro="" textlink="">
      <xdr:nvSpPr>
        <xdr:cNvPr id="7" name="TextBox 6">
          <a:extLst>
            <a:ext uri="{FF2B5EF4-FFF2-40B4-BE49-F238E27FC236}">
              <a16:creationId xmlns:a16="http://schemas.microsoft.com/office/drawing/2014/main" id="{00000000-0008-0000-2400-000007000000}"/>
            </a:ext>
          </a:extLst>
        </xdr:cNvPr>
        <xdr:cNvSpPr txBox="1"/>
      </xdr:nvSpPr>
      <xdr:spPr>
        <a:xfrm>
          <a:off x="0" y="21653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X38A2T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8" name="TextBox 7">
          <a:extLst>
            <a:ext uri="{FF2B5EF4-FFF2-40B4-BE49-F238E27FC236}">
              <a16:creationId xmlns:a16="http://schemas.microsoft.com/office/drawing/2014/main" id="{00000000-0008-0000-2400-000008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X35A0T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9" name="TextBox 8">
          <a:extLst>
            <a:ext uri="{FF2B5EF4-FFF2-40B4-BE49-F238E27FC236}">
              <a16:creationId xmlns:a16="http://schemas.microsoft.com/office/drawing/2014/main" id="{00000000-0008-0000-2400-000009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X35A0T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0" name="TextBox 9">
          <a:extLst>
            <a:ext uri="{FF2B5EF4-FFF2-40B4-BE49-F238E27FC236}">
              <a16:creationId xmlns:a16="http://schemas.microsoft.com/office/drawing/2014/main" id="{00000000-0008-0000-2400-00000A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X39A0T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1" name="TextBox 10">
          <a:extLst>
            <a:ext uri="{FF2B5EF4-FFF2-40B4-BE49-F238E27FC236}">
              <a16:creationId xmlns:a16="http://schemas.microsoft.com/office/drawing/2014/main" id="{00000000-0008-0000-2400-00000B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X39A0T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2" name="TextBox 11">
          <a:extLst>
            <a:ext uri="{FF2B5EF4-FFF2-40B4-BE49-F238E27FC236}">
              <a16:creationId xmlns:a16="http://schemas.microsoft.com/office/drawing/2014/main" id="{00000000-0008-0000-2400-00000C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X36A0T</a:t>
          </a:r>
        </a:p>
      </xdr:txBody>
    </xdr:sp>
    <xdr:clientData/>
  </xdr:twoCellAnchor>
  <xdr:twoCellAnchor>
    <xdr:from>
      <xdr:col>0</xdr:col>
      <xdr:colOff>0</xdr:colOff>
      <xdr:row>7</xdr:row>
      <xdr:rowOff>3175</xdr:rowOff>
    </xdr:from>
    <xdr:to>
      <xdr:col>3</xdr:col>
      <xdr:colOff>66675</xdr:colOff>
      <xdr:row>7</xdr:row>
      <xdr:rowOff>105767</xdr:rowOff>
    </xdr:to>
    <xdr:sp macro="" textlink="">
      <xdr:nvSpPr>
        <xdr:cNvPr id="13" name="TextBox 12">
          <a:extLst>
            <a:ext uri="{FF2B5EF4-FFF2-40B4-BE49-F238E27FC236}">
              <a16:creationId xmlns:a16="http://schemas.microsoft.com/office/drawing/2014/main" id="{98C3781B-C7BA-52C7-9FFA-B66ADA5F6121}"/>
            </a:ext>
          </a:extLst>
        </xdr:cNvPr>
        <xdr:cNvSpPr txBox="1"/>
      </xdr:nvSpPr>
      <xdr:spPr>
        <a:xfrm>
          <a:off x="0" y="12795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X36A0T</a:t>
          </a:r>
        </a:p>
      </xdr:txBody>
    </xdr:sp>
    <xdr:clientData/>
  </xdr:twoCellAnchor>
  <xdr:twoCellAnchor>
    <xdr:from>
      <xdr:col>0</xdr:col>
      <xdr:colOff>0</xdr:colOff>
      <xdr:row>12</xdr:row>
      <xdr:rowOff>0</xdr:rowOff>
    </xdr:from>
    <xdr:to>
      <xdr:col>3</xdr:col>
      <xdr:colOff>66675</xdr:colOff>
      <xdr:row>13</xdr:row>
      <xdr:rowOff>102592</xdr:rowOff>
    </xdr:to>
    <xdr:sp macro="" textlink="">
      <xdr:nvSpPr>
        <xdr:cNvPr id="14" name="TextBox 13">
          <a:extLst>
            <a:ext uri="{FF2B5EF4-FFF2-40B4-BE49-F238E27FC236}">
              <a16:creationId xmlns:a16="http://schemas.microsoft.com/office/drawing/2014/main" id="{050E65A5-6D67-35B2-38F0-424CAF9A6920}"/>
            </a:ext>
          </a:extLst>
        </xdr:cNvPr>
        <xdr:cNvSpPr txBox="1"/>
      </xdr:nvSpPr>
      <xdr:spPr>
        <a:xfrm>
          <a:off x="0" y="21621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X36A1T</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5</xdr:row>
      <xdr:rowOff>3175</xdr:rowOff>
    </xdr:from>
    <xdr:to>
      <xdr:col>3</xdr:col>
      <xdr:colOff>66675</xdr:colOff>
      <xdr:row>5</xdr:row>
      <xdr:rowOff>105767</xdr:rowOff>
    </xdr:to>
    <xdr:sp macro="" textlink="">
      <xdr:nvSpPr>
        <xdr:cNvPr id="2" name="TextBox 1">
          <a:extLst>
            <a:ext uri="{FF2B5EF4-FFF2-40B4-BE49-F238E27FC236}">
              <a16:creationId xmlns:a16="http://schemas.microsoft.com/office/drawing/2014/main" id="{00000000-0008-0000-2500-000002000000}"/>
            </a:ext>
          </a:extLst>
        </xdr:cNvPr>
        <xdr:cNvSpPr txBox="1"/>
      </xdr:nvSpPr>
      <xdr:spPr>
        <a:xfrm>
          <a:off x="0" y="17938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3</xdr:col>
      <xdr:colOff>495300</xdr:colOff>
      <xdr:row>15</xdr:row>
      <xdr:rowOff>22860</xdr:rowOff>
    </xdr:from>
    <xdr:to>
      <xdr:col>8</xdr:col>
      <xdr:colOff>60960</xdr:colOff>
      <xdr:row>20</xdr:row>
      <xdr:rowOff>99060</xdr:rowOff>
    </xdr:to>
    <xdr:sp macro="" textlink="">
      <xdr:nvSpPr>
        <xdr:cNvPr id="2" name="TextBox 1">
          <a:extLst>
            <a:ext uri="{FF2B5EF4-FFF2-40B4-BE49-F238E27FC236}">
              <a16:creationId xmlns:a16="http://schemas.microsoft.com/office/drawing/2014/main" id="{00000000-0008-0000-2600-000002000000}"/>
            </a:ext>
          </a:extLst>
        </xdr:cNvPr>
        <xdr:cNvSpPr txBox="1"/>
      </xdr:nvSpPr>
      <xdr:spPr>
        <a:xfrm>
          <a:off x="981075" y="0"/>
          <a:ext cx="5756910" cy="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Loans were made to the following directors and director-related entities. They were approved under [disclose details] and were made under normal terms and conditions. The directors involved took no part in the relevant decisions of the board.</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Loans were made to [disclose entities/persons the loans relate to].</a:t>
          </a:r>
        </a:p>
      </xdr:txBody>
    </xdr:sp>
    <xdr:clientData/>
  </xdr:twoCellAnchor>
  <xdr:twoCellAnchor>
    <xdr:from>
      <xdr:col>4</xdr:col>
      <xdr:colOff>0</xdr:colOff>
      <xdr:row>23</xdr:row>
      <xdr:rowOff>99060</xdr:rowOff>
    </xdr:from>
    <xdr:to>
      <xdr:col>8</xdr:col>
      <xdr:colOff>129540</xdr:colOff>
      <xdr:row>26</xdr:row>
      <xdr:rowOff>137160</xdr:rowOff>
    </xdr:to>
    <xdr:sp macro="" textlink="">
      <xdr:nvSpPr>
        <xdr:cNvPr id="3" name="TextBox 2">
          <a:extLst>
            <a:ext uri="{FF2B5EF4-FFF2-40B4-BE49-F238E27FC236}">
              <a16:creationId xmlns:a16="http://schemas.microsoft.com/office/drawing/2014/main" id="{00000000-0008-0000-2600-000003000000}"/>
            </a:ext>
          </a:extLst>
        </xdr:cNvPr>
        <xdr:cNvSpPr txBox="1"/>
      </xdr:nvSpPr>
      <xdr:spPr>
        <a:xfrm>
          <a:off x="981075" y="0"/>
          <a:ext cx="5825490" cy="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Grants were made to [disclose name of grantee], which is wholly owned by [disclose name of director].  They were approved under [disclose details] and were made on normal terms and conditions. The directors involved took no part in the relevant decisions of the board.</a:t>
          </a:r>
        </a:p>
      </xdr:txBody>
    </xdr:sp>
    <xdr:clientData/>
  </xdr:twoCellAnchor>
</xdr:wsDr>
</file>

<file path=xl/drawings/drawing38.xml><?xml version="1.0" encoding="utf-8"?>
<xdr:wsDr xmlns:xdr="http://schemas.openxmlformats.org/drawingml/2006/spreadsheetDrawing" xmlns:a="http://schemas.openxmlformats.org/drawingml/2006/main">
  <xdr:twoCellAnchor editAs="oneCell">
    <xdr:from>
      <xdr:col>4</xdr:col>
      <xdr:colOff>1</xdr:colOff>
      <xdr:row>0</xdr:row>
      <xdr:rowOff>0</xdr:rowOff>
    </xdr:from>
    <xdr:to>
      <xdr:col>13</xdr:col>
      <xdr:colOff>7620</xdr:colOff>
      <xdr:row>1</xdr:row>
      <xdr:rowOff>171786</xdr:rowOff>
    </xdr:to>
    <xdr:sp macro="" textlink="">
      <xdr:nvSpPr>
        <xdr:cNvPr id="2" name="TextBox 1">
          <a:extLst>
            <a:ext uri="{FF2B5EF4-FFF2-40B4-BE49-F238E27FC236}">
              <a16:creationId xmlns:a16="http://schemas.microsoft.com/office/drawing/2014/main" id="{00000000-0008-0000-2700-000002000000}"/>
            </a:ext>
          </a:extLst>
        </xdr:cNvPr>
        <xdr:cNvSpPr txBox="1"/>
      </xdr:nvSpPr>
      <xdr:spPr>
        <a:xfrm>
          <a:off x="866776" y="0"/>
          <a:ext cx="5846444" cy="33371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Managing</a:t>
          </a:r>
          <a:r>
            <a:rPr lang="en-AU" sz="1600" b="1" baseline="0">
              <a:solidFill>
                <a:sysClr val="windowText" lastClr="000000"/>
              </a:solidFill>
              <a:effectLst/>
              <a:latin typeface="Cambria" panose="02040503050406030204" pitchFamily="18" charset="0"/>
              <a:ea typeface="+mn-ea"/>
              <a:cs typeface="Times New Roman" panose="02020603050405020304" pitchFamily="18" charset="0"/>
            </a:rPr>
            <a:t> uncertainties</a:t>
          </a:r>
          <a:endParaRPr lang="en-AU" sz="1600" b="1">
            <a:solidFill>
              <a:sysClr val="windowText" lastClr="000000"/>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4</xdr:col>
      <xdr:colOff>12700</xdr:colOff>
      <xdr:row>64</xdr:row>
      <xdr:rowOff>484991</xdr:rowOff>
    </xdr:from>
    <xdr:to>
      <xdr:col>13</xdr:col>
      <xdr:colOff>0</xdr:colOff>
      <xdr:row>67</xdr:row>
      <xdr:rowOff>68580</xdr:rowOff>
    </xdr:to>
    <xdr:sp macro="" textlink="">
      <xdr:nvSpPr>
        <xdr:cNvPr id="3" name="TextBox 2">
          <a:extLst>
            <a:ext uri="{FF2B5EF4-FFF2-40B4-BE49-F238E27FC236}">
              <a16:creationId xmlns:a16="http://schemas.microsoft.com/office/drawing/2014/main" id="{00000000-0008-0000-2700-000003000000}"/>
            </a:ext>
          </a:extLst>
        </xdr:cNvPr>
        <xdr:cNvSpPr txBox="1"/>
      </xdr:nvSpPr>
      <xdr:spPr>
        <a:xfrm>
          <a:off x="879475" y="14096216"/>
          <a:ext cx="5826125" cy="1460014"/>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i="0" u="none">
              <a:solidFill>
                <a:schemeClr val="dk1"/>
              </a:solidFill>
              <a:effectLst/>
              <a:latin typeface="Cambria" panose="02040503050406030204" pitchFamily="18" charset="0"/>
              <a:ea typeface="+mn-ea"/>
              <a:cs typeface="+mn-cs"/>
            </a:rPr>
            <a:t>Accounting Policy</a:t>
          </a:r>
        </a:p>
        <a:p>
          <a:r>
            <a:rPr lang="en-AU" sz="900" i="1" u="sng">
              <a:solidFill>
                <a:schemeClr val="dk1"/>
              </a:solidFill>
              <a:effectLst/>
              <a:latin typeface="Cambria" panose="02040503050406030204" pitchFamily="18" charset="0"/>
              <a:ea typeface="+mn-ea"/>
              <a:cs typeface="+mn-cs"/>
            </a:rPr>
            <a:t>Indemnities and/or</a:t>
          </a:r>
          <a:r>
            <a:rPr lang="en-AU" sz="900" i="1" u="sng" baseline="0">
              <a:solidFill>
                <a:schemeClr val="dk1"/>
              </a:solidFill>
              <a:effectLst/>
              <a:latin typeface="Cambria" panose="02040503050406030204" pitchFamily="18" charset="0"/>
              <a:ea typeface="+mn-ea"/>
              <a:cs typeface="+mn-cs"/>
            </a:rPr>
            <a:t> guarantees</a:t>
          </a:r>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The maximum amounts payable under the indemnities given is disclosed above.  The guarantees are in relation to lease obligations and are measured at the present value of future lease payments. At the time of completion of the financial statements, there was no reason to believe that the indemnities and/or</a:t>
          </a:r>
          <a:r>
            <a:rPr lang="en-AU" sz="900" baseline="0">
              <a:solidFill>
                <a:schemeClr val="dk1"/>
              </a:solidFill>
              <a:effectLst/>
              <a:latin typeface="Cambria" panose="02040503050406030204" pitchFamily="18" charset="0"/>
              <a:ea typeface="+mn-ea"/>
              <a:cs typeface="+mn-cs"/>
            </a:rPr>
            <a:t> guarantees</a:t>
          </a:r>
          <a:r>
            <a:rPr lang="en-AU" sz="900">
              <a:solidFill>
                <a:schemeClr val="dk1"/>
              </a:solidFill>
              <a:effectLst/>
              <a:latin typeface="Cambria" panose="02040503050406030204" pitchFamily="18" charset="0"/>
              <a:ea typeface="+mn-ea"/>
              <a:cs typeface="+mn-cs"/>
            </a:rPr>
            <a:t> would be called upon, and no recognition of any liability was therefore required.</a:t>
          </a:r>
        </a:p>
        <a:p>
          <a:endParaRPr lang="en-AU" sz="900">
            <a:solidFill>
              <a:schemeClr val="dk1"/>
            </a:solidFill>
            <a:effectLst/>
            <a:latin typeface="Cambria" panose="02040503050406030204" pitchFamily="18" charset="0"/>
            <a:ea typeface="+mn-ea"/>
            <a:cs typeface="+mn-cs"/>
          </a:endParaRPr>
        </a:p>
        <a:p>
          <a:pPr marL="0" indent="0" eaLnBrk="1" fontAlgn="auto" latinLnBrk="0" hangingPunct="1"/>
          <a:r>
            <a:rPr lang="en-AU" sz="900" b="1" i="0" u="none">
              <a:solidFill>
                <a:schemeClr val="dk1"/>
              </a:solidFill>
              <a:effectLst/>
              <a:latin typeface="Cambria" panose="02040503050406030204" pitchFamily="18" charset="0"/>
              <a:ea typeface="+mn-ea"/>
              <a:cs typeface="+mn-cs"/>
            </a:rPr>
            <a:t>Accounting Judgements and Estimates</a:t>
          </a:r>
        </a:p>
        <a:p>
          <a:pPr marL="0" indent="0" eaLnBrk="1" fontAlgn="auto" latinLnBrk="0" hangingPunct="1"/>
          <a:r>
            <a:rPr lang="en-AU" sz="900">
              <a:solidFill>
                <a:schemeClr val="dk1"/>
              </a:solidFill>
              <a:effectLst/>
              <a:latin typeface="Cambria" panose="02040503050406030204" pitchFamily="18" charset="0"/>
              <a:ea typeface="+mn-ea"/>
              <a:cs typeface="+mn-cs"/>
            </a:rPr>
            <a:t>[Disclose by details]</a:t>
          </a:r>
        </a:p>
        <a:p>
          <a:endParaRPr lang="en-AU" sz="900">
            <a:solidFill>
              <a:schemeClr val="dk1"/>
            </a:solidFill>
            <a:effectLst/>
            <a:latin typeface="Cambria" panose="02040503050406030204" pitchFamily="18" charset="0"/>
            <a:ea typeface="+mn-ea"/>
            <a:cs typeface="+mn-cs"/>
          </a:endParaRPr>
        </a:p>
      </xdr:txBody>
    </xdr:sp>
    <xdr:clientData/>
  </xdr:twoCellAnchor>
  <xdr:twoCellAnchor>
    <xdr:from>
      <xdr:col>4</xdr:col>
      <xdr:colOff>0</xdr:colOff>
      <xdr:row>30</xdr:row>
      <xdr:rowOff>458209</xdr:rowOff>
    </xdr:from>
    <xdr:to>
      <xdr:col>13</xdr:col>
      <xdr:colOff>5080</xdr:colOff>
      <xdr:row>33</xdr:row>
      <xdr:rowOff>107576</xdr:rowOff>
    </xdr:to>
    <xdr:sp macro="" textlink="">
      <xdr:nvSpPr>
        <xdr:cNvPr id="4" name="TextBox 3">
          <a:extLst>
            <a:ext uri="{FF2B5EF4-FFF2-40B4-BE49-F238E27FC236}">
              <a16:creationId xmlns:a16="http://schemas.microsoft.com/office/drawing/2014/main" id="{00000000-0008-0000-2700-000004000000}"/>
            </a:ext>
          </a:extLst>
        </xdr:cNvPr>
        <xdr:cNvSpPr txBox="1"/>
      </xdr:nvSpPr>
      <xdr:spPr>
        <a:xfrm>
          <a:off x="866775" y="6506584"/>
          <a:ext cx="5843905" cy="1287667"/>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Contingent liabilities and contingent assets are not recognised in the statement of financial position but are reported in the notes.  They may arise from uncertainty as to the existence of a liability or asset or represent an asset or liability in respect of which the amount cannot be reliably measured. Contingent assets are disclosed when settlement is probable but not virtually certain and contingent liabilities are disclosed when settlement is greater than remote.</a:t>
          </a:r>
        </a:p>
        <a:p>
          <a:pPr marL="0" marR="0" indent="0" defTabSz="914400" eaLnBrk="1" fontAlgn="auto" latinLnBrk="0" hangingPunct="1">
            <a:lnSpc>
              <a:spcPct val="100000"/>
            </a:lnSpc>
            <a:spcBef>
              <a:spcPts val="0"/>
            </a:spcBef>
            <a:spcAft>
              <a:spcPts val="0"/>
            </a:spcAft>
            <a:buClrTx/>
            <a:buSzTx/>
            <a:buFontTx/>
            <a:buNone/>
            <a:tabLst/>
            <a:defRPr/>
          </a:pPr>
          <a:endParaRPr lang="en-AU" sz="900" b="1">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 by details]</a:t>
          </a:r>
        </a:p>
      </xdr:txBody>
    </xdr:sp>
    <xdr:clientData/>
  </xdr:twoCellAnchor>
  <xdr:twoCellAnchor editAs="oneCell">
    <xdr:from>
      <xdr:col>6</xdr:col>
      <xdr:colOff>335280</xdr:colOff>
      <xdr:row>0</xdr:row>
      <xdr:rowOff>30480</xdr:rowOff>
    </xdr:from>
    <xdr:to>
      <xdr:col>12</xdr:col>
      <xdr:colOff>548640</xdr:colOff>
      <xdr:row>2</xdr:row>
      <xdr:rowOff>24765</xdr:rowOff>
    </xdr:to>
    <xdr:sp macro="" textlink="">
      <xdr:nvSpPr>
        <xdr:cNvPr id="5" name="TextBox 4">
          <a:extLst>
            <a:ext uri="{FF2B5EF4-FFF2-40B4-BE49-F238E27FC236}">
              <a16:creationId xmlns:a16="http://schemas.microsoft.com/office/drawing/2014/main" id="{00000000-0008-0000-2700-000005000000}"/>
            </a:ext>
          </a:extLst>
        </xdr:cNvPr>
        <xdr:cNvSpPr txBox="1"/>
      </xdr:nvSpPr>
      <xdr:spPr>
        <a:xfrm>
          <a:off x="3173730" y="30480"/>
          <a:ext cx="3528060" cy="403860"/>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900" b="0">
              <a:solidFill>
                <a:sysClr val="windowText" lastClr="000000"/>
              </a:solidFill>
              <a:effectLst/>
              <a:latin typeface="Cambria" panose="02040503050406030204" pitchFamily="18" charset="0"/>
              <a:ea typeface="+mn-ea"/>
              <a:cs typeface="Times New Roman" panose="02020603050405020304" pitchFamily="18" charset="0"/>
            </a:rPr>
            <a:t>This section analyses how the [</a:t>
          </a:r>
          <a:r>
            <a:rPr lang="en-AU" sz="900" b="1">
              <a:solidFill>
                <a:srgbClr val="FF0000"/>
              </a:solidFill>
              <a:effectLst/>
              <a:latin typeface="Cambria" panose="02040503050406030204" pitchFamily="18" charset="0"/>
              <a:ea typeface="+mn-ea"/>
              <a:cs typeface="Times New Roman" panose="02020603050405020304" pitchFamily="18" charset="0"/>
            </a:rPr>
            <a:t>entity</a:t>
          </a:r>
          <a:r>
            <a:rPr lang="en-AU" sz="900" b="0">
              <a:solidFill>
                <a:sysClr val="windowText" lastClr="000000"/>
              </a:solidFill>
              <a:effectLst/>
              <a:latin typeface="Cambria" panose="02040503050406030204" pitchFamily="18" charset="0"/>
              <a:ea typeface="+mn-ea"/>
              <a:cs typeface="Times New Roman" panose="02020603050405020304" pitchFamily="18" charset="0"/>
            </a:rPr>
            <a:t>] manages financial risks within its operating environment.</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rgbClr val="006843"/>
            </a:solidFill>
            <a:effectLst/>
            <a:latin typeface="Cambria" panose="02040503050406030204" pitchFamily="18" charset="0"/>
            <a:ea typeface="+mn-ea"/>
            <a:cs typeface="Times New Roman" panose="02020603050405020304" pitchFamily="18" charset="0"/>
          </a:endParaRPr>
        </a:p>
        <a:p>
          <a:pPr eaLnBrk="1" fontAlgn="auto" latinLnBrk="0" hangingPunct="1"/>
          <a:endParaRPr lang="en-AU" sz="900" b="0">
            <a:solidFill>
              <a:srgbClr val="006843"/>
            </a:solidFill>
            <a:effectLst/>
            <a:latin typeface="Cambria" panose="02040503050406030204" pitchFamily="18" charset="0"/>
            <a:ea typeface="+mn-ea"/>
            <a:cs typeface="Times New Roman" panose="02020603050405020304" pitchFamily="18" charset="0"/>
          </a:endParaRP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6" name="TextBox 5">
          <a:extLst>
            <a:ext uri="{FF2B5EF4-FFF2-40B4-BE49-F238E27FC236}">
              <a16:creationId xmlns:a16="http://schemas.microsoft.com/office/drawing/2014/main" id="{00000000-0008-0000-2700-000006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X41A0T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7" name="TextBox 6">
          <a:extLst>
            <a:ext uri="{FF2B5EF4-FFF2-40B4-BE49-F238E27FC236}">
              <a16:creationId xmlns:a16="http://schemas.microsoft.com/office/drawing/2014/main" id="{00000000-0008-0000-2700-000007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X38A0T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8" name="TextBox 7">
          <a:extLst>
            <a:ext uri="{FF2B5EF4-FFF2-40B4-BE49-F238E27FC236}">
              <a16:creationId xmlns:a16="http://schemas.microsoft.com/office/drawing/2014/main" id="{00000000-0008-0000-2700-000008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X38A0T</a:t>
          </a:r>
        </a:p>
      </xdr:txBody>
    </xdr:sp>
    <xdr:clientData/>
  </xdr:twoCellAnchor>
  <xdr:twoCellAnchor>
    <xdr:from>
      <xdr:col>0</xdr:col>
      <xdr:colOff>0</xdr:colOff>
      <xdr:row>24</xdr:row>
      <xdr:rowOff>3175</xdr:rowOff>
    </xdr:from>
    <xdr:to>
      <xdr:col>3</xdr:col>
      <xdr:colOff>66675</xdr:colOff>
      <xdr:row>24</xdr:row>
      <xdr:rowOff>105767</xdr:rowOff>
    </xdr:to>
    <xdr:sp macro="" textlink="">
      <xdr:nvSpPr>
        <xdr:cNvPr id="9" name="TextBox 8">
          <a:extLst>
            <a:ext uri="{FF2B5EF4-FFF2-40B4-BE49-F238E27FC236}">
              <a16:creationId xmlns:a16="http://schemas.microsoft.com/office/drawing/2014/main" id="{00000000-0008-0000-2700-000009000000}"/>
            </a:ext>
          </a:extLst>
        </xdr:cNvPr>
        <xdr:cNvSpPr txBox="1"/>
      </xdr:nvSpPr>
      <xdr:spPr>
        <a:xfrm>
          <a:off x="0" y="452755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29</xdr:row>
      <xdr:rowOff>3175</xdr:rowOff>
    </xdr:from>
    <xdr:to>
      <xdr:col>3</xdr:col>
      <xdr:colOff>66675</xdr:colOff>
      <xdr:row>29</xdr:row>
      <xdr:rowOff>105767</xdr:rowOff>
    </xdr:to>
    <xdr:sp macro="" textlink="">
      <xdr:nvSpPr>
        <xdr:cNvPr id="10" name="TextBox 9">
          <a:extLst>
            <a:ext uri="{FF2B5EF4-FFF2-40B4-BE49-F238E27FC236}">
              <a16:creationId xmlns:a16="http://schemas.microsoft.com/office/drawing/2014/main" id="{00000000-0008-0000-2700-00000A000000}"/>
            </a:ext>
          </a:extLst>
        </xdr:cNvPr>
        <xdr:cNvSpPr txBox="1"/>
      </xdr:nvSpPr>
      <xdr:spPr>
        <a:xfrm>
          <a:off x="0" y="58896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58</xdr:row>
      <xdr:rowOff>3175</xdr:rowOff>
    </xdr:from>
    <xdr:to>
      <xdr:col>3</xdr:col>
      <xdr:colOff>66675</xdr:colOff>
      <xdr:row>58</xdr:row>
      <xdr:rowOff>105767</xdr:rowOff>
    </xdr:to>
    <xdr:sp macro="" textlink="">
      <xdr:nvSpPr>
        <xdr:cNvPr id="11" name="TextBox 10">
          <a:extLst>
            <a:ext uri="{FF2B5EF4-FFF2-40B4-BE49-F238E27FC236}">
              <a16:creationId xmlns:a16="http://schemas.microsoft.com/office/drawing/2014/main" id="{00000000-0008-0000-2700-00000B000000}"/>
            </a:ext>
          </a:extLst>
        </xdr:cNvPr>
        <xdr:cNvSpPr txBox="1"/>
      </xdr:nvSpPr>
      <xdr:spPr>
        <a:xfrm>
          <a:off x="0" y="12433300"/>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63</xdr:row>
      <xdr:rowOff>3175</xdr:rowOff>
    </xdr:from>
    <xdr:to>
      <xdr:col>3</xdr:col>
      <xdr:colOff>66675</xdr:colOff>
      <xdr:row>63</xdr:row>
      <xdr:rowOff>105767</xdr:rowOff>
    </xdr:to>
    <xdr:sp macro="" textlink="">
      <xdr:nvSpPr>
        <xdr:cNvPr id="12" name="TextBox 11">
          <a:extLst>
            <a:ext uri="{FF2B5EF4-FFF2-40B4-BE49-F238E27FC236}">
              <a16:creationId xmlns:a16="http://schemas.microsoft.com/office/drawing/2014/main" id="{00000000-0008-0000-2700-00000C000000}"/>
            </a:ext>
          </a:extLst>
        </xdr:cNvPr>
        <xdr:cNvSpPr txBox="1"/>
      </xdr:nvSpPr>
      <xdr:spPr>
        <a:xfrm>
          <a:off x="0" y="134524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3" name="TextBox 12">
          <a:extLst>
            <a:ext uri="{FF2B5EF4-FFF2-40B4-BE49-F238E27FC236}">
              <a16:creationId xmlns:a16="http://schemas.microsoft.com/office/drawing/2014/main" id="{00000000-0008-0000-2700-00000D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X42A0T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4" name="TextBox 13">
          <a:extLst>
            <a:ext uri="{FF2B5EF4-FFF2-40B4-BE49-F238E27FC236}">
              <a16:creationId xmlns:a16="http://schemas.microsoft.com/office/drawing/2014/main" id="{00000000-0008-0000-2700-00000E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X42A0T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15" name="TextBox 14">
          <a:extLst>
            <a:ext uri="{FF2B5EF4-FFF2-40B4-BE49-F238E27FC236}">
              <a16:creationId xmlns:a16="http://schemas.microsoft.com/office/drawing/2014/main" id="{00000000-0008-0000-2700-00000F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X39A0T</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4</xdr:col>
      <xdr:colOff>7620</xdr:colOff>
      <xdr:row>46</xdr:row>
      <xdr:rowOff>48186</xdr:rowOff>
    </xdr:from>
    <xdr:to>
      <xdr:col>10</xdr:col>
      <xdr:colOff>2540</xdr:colOff>
      <xdr:row>88</xdr:row>
      <xdr:rowOff>143436</xdr:rowOff>
    </xdr:to>
    <xdr:sp macro="" textlink="">
      <xdr:nvSpPr>
        <xdr:cNvPr id="2" name="TextBox 1">
          <a:extLst>
            <a:ext uri="{FF2B5EF4-FFF2-40B4-BE49-F238E27FC236}">
              <a16:creationId xmlns:a16="http://schemas.microsoft.com/office/drawing/2014/main" id="{00000000-0008-0000-2800-000002000000}"/>
            </a:ext>
          </a:extLst>
        </xdr:cNvPr>
        <xdr:cNvSpPr txBox="1"/>
      </xdr:nvSpPr>
      <xdr:spPr>
        <a:xfrm>
          <a:off x="1203960" y="5839386"/>
          <a:ext cx="5885180" cy="8065770"/>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numCol="2" spcCol="36000"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pPr marL="0" indent="0"/>
          <a:r>
            <a:rPr lang="en-AU" sz="900" b="1" i="1" u="sng">
              <a:solidFill>
                <a:schemeClr val="dk1"/>
              </a:solidFill>
              <a:effectLst/>
              <a:latin typeface="Cambria" panose="02040503050406030204" pitchFamily="18" charset="0"/>
              <a:ea typeface="+mn-ea"/>
              <a:cs typeface="+mn-cs"/>
            </a:rPr>
            <a:t>Financial assets</a:t>
          </a:r>
        </a:p>
        <a:p>
          <a:pPr marL="0" marR="0" indent="0" defTabSz="914400" eaLnBrk="1" fontAlgn="auto" latinLnBrk="0" hangingPunct="1">
            <a:lnSpc>
              <a:spcPct val="100000"/>
            </a:lnSpc>
            <a:spcBef>
              <a:spcPts val="0"/>
            </a:spcBef>
            <a:spcAft>
              <a:spcPts val="0"/>
            </a:spcAft>
            <a:buClrTx/>
            <a:buSzTx/>
            <a:buFontTx/>
            <a:buNone/>
            <a:tabLst/>
            <a:defRPr/>
          </a:pPr>
          <a:r>
            <a:rPr lang="en-AU" sz="900">
              <a:solidFill>
                <a:sysClr val="windowText" lastClr="000000"/>
              </a:solidFill>
              <a:effectLst/>
              <a:latin typeface="Cambria" panose="02040503050406030204" pitchFamily="18" charset="0"/>
              <a:ea typeface="+mn-ea"/>
              <a:cs typeface="+mn-cs"/>
            </a:rPr>
            <a:t>In accordance</a:t>
          </a:r>
          <a:r>
            <a:rPr lang="en-AU" sz="900" baseline="0">
              <a:solidFill>
                <a:sysClr val="windowText" lastClr="000000"/>
              </a:solidFill>
              <a:effectLst/>
              <a:latin typeface="Cambria" panose="02040503050406030204" pitchFamily="18" charset="0"/>
              <a:ea typeface="+mn-ea"/>
              <a:cs typeface="+mn-cs"/>
            </a:rPr>
            <a:t> w</a:t>
          </a:r>
          <a:r>
            <a:rPr lang="en-AU" sz="900">
              <a:solidFill>
                <a:sysClr val="windowText" lastClr="000000"/>
              </a:solidFill>
              <a:effectLst/>
              <a:latin typeface="Cambria" panose="02040503050406030204" pitchFamily="18" charset="0"/>
              <a:ea typeface="+mn-ea"/>
              <a:cs typeface="+mn-cs"/>
            </a:rPr>
            <a:t>ith </a:t>
          </a:r>
          <a:r>
            <a:rPr lang="en-AU" sz="900" baseline="0">
              <a:solidFill>
                <a:sysClr val="windowText" lastClr="000000"/>
              </a:solidFill>
              <a:effectLst/>
              <a:latin typeface="Cambria" panose="02040503050406030204" pitchFamily="18" charset="0"/>
              <a:ea typeface="+mn-ea"/>
              <a:cs typeface="+mn-cs"/>
            </a:rPr>
            <a:t>AASB 9 </a:t>
          </a:r>
          <a:r>
            <a:rPr lang="en-AU" sz="900" i="1" baseline="0">
              <a:solidFill>
                <a:sysClr val="windowText" lastClr="000000"/>
              </a:solidFill>
              <a:effectLst/>
              <a:latin typeface="Cambria" panose="02040503050406030204" pitchFamily="18" charset="0"/>
              <a:ea typeface="+mn-ea"/>
              <a:cs typeface="+mn-cs"/>
            </a:rPr>
            <a:t>Financial </a:t>
          </a:r>
          <a:r>
            <a:rPr lang="en-AU" sz="900" i="0" baseline="0">
              <a:solidFill>
                <a:sysClr val="windowText" lastClr="000000"/>
              </a:solidFill>
              <a:effectLst/>
              <a:latin typeface="Cambria" panose="02040503050406030204" pitchFamily="18" charset="0"/>
              <a:ea typeface="+mn-ea"/>
              <a:cs typeface="+mn-cs"/>
            </a:rPr>
            <a:t>Instruments, the e</a:t>
          </a:r>
          <a:r>
            <a:rPr lang="en-AU" sz="900" i="0">
              <a:solidFill>
                <a:sysClr val="windowText" lastClr="000000"/>
              </a:solidFill>
              <a:effectLst/>
              <a:latin typeface="Cambria" panose="02040503050406030204" pitchFamily="18" charset="0"/>
              <a:ea typeface="+mn-ea"/>
              <a:cs typeface="+mn-cs"/>
            </a:rPr>
            <a:t>ntity</a:t>
          </a:r>
          <a:r>
            <a:rPr lang="en-AU" sz="900">
              <a:solidFill>
                <a:sysClr val="windowText" lastClr="000000"/>
              </a:solidFill>
              <a:effectLst/>
              <a:latin typeface="Cambria" panose="02040503050406030204" pitchFamily="18" charset="0"/>
              <a:ea typeface="+mn-ea"/>
              <a:cs typeface="+mn-cs"/>
            </a:rPr>
            <a:t> classifies its financial assets in the following categories: </a:t>
          </a:r>
        </a:p>
        <a:p>
          <a:pPr marL="228600" marR="0" lvl="0" indent="-228600" defTabSz="914400" eaLnBrk="1" fontAlgn="auto" latinLnBrk="0" hangingPunct="1">
            <a:lnSpc>
              <a:spcPct val="100000"/>
            </a:lnSpc>
            <a:spcBef>
              <a:spcPts val="0"/>
            </a:spcBef>
            <a:spcAft>
              <a:spcPts val="0"/>
            </a:spcAft>
            <a:buClrTx/>
            <a:buSzTx/>
            <a:buFont typeface="+mj-lt"/>
            <a:buAutoNum type="alphaLcParenR"/>
            <a:tabLst/>
            <a:defRPr/>
          </a:pPr>
          <a:r>
            <a:rPr lang="en-AU" sz="900">
              <a:solidFill>
                <a:sysClr val="windowText" lastClr="000000"/>
              </a:solidFill>
              <a:effectLst/>
              <a:latin typeface="Cambria" panose="02040503050406030204" pitchFamily="18" charset="0"/>
              <a:ea typeface="+mn-ea"/>
              <a:cs typeface="+mn-cs"/>
            </a:rPr>
            <a:t>financial assets at fair value through profit or loss;</a:t>
          </a:r>
        </a:p>
        <a:p>
          <a:pPr marL="228600" marR="0" lvl="0" indent="-228600" defTabSz="914400" eaLnBrk="1" fontAlgn="auto" latinLnBrk="0" hangingPunct="1">
            <a:lnSpc>
              <a:spcPct val="100000"/>
            </a:lnSpc>
            <a:spcBef>
              <a:spcPts val="0"/>
            </a:spcBef>
            <a:spcAft>
              <a:spcPts val="0"/>
            </a:spcAft>
            <a:buClrTx/>
            <a:buSzTx/>
            <a:buFont typeface="+mj-lt"/>
            <a:buAutoNum type="alphaLcParenR"/>
            <a:tabLst/>
            <a:defRPr/>
          </a:pPr>
          <a:r>
            <a:rPr lang="en-AU" sz="900">
              <a:solidFill>
                <a:sysClr val="windowText" lastClr="000000"/>
              </a:solidFill>
              <a:effectLst/>
              <a:latin typeface="Cambria" panose="02040503050406030204" pitchFamily="18" charset="0"/>
              <a:ea typeface="+mn-ea"/>
              <a:cs typeface="+mn-cs"/>
            </a:rPr>
            <a:t>financial assets at fair</a:t>
          </a:r>
          <a:r>
            <a:rPr lang="en-AU" sz="900" baseline="0">
              <a:solidFill>
                <a:sysClr val="windowText" lastClr="000000"/>
              </a:solidFill>
              <a:effectLst/>
              <a:latin typeface="Cambria" panose="02040503050406030204" pitchFamily="18" charset="0"/>
              <a:ea typeface="+mn-ea"/>
              <a:cs typeface="+mn-cs"/>
            </a:rPr>
            <a:t> value through other comprehensive income</a:t>
          </a:r>
          <a:r>
            <a:rPr lang="en-AU" sz="900">
              <a:solidFill>
                <a:sysClr val="windowText" lastClr="000000"/>
              </a:solidFill>
              <a:effectLst/>
              <a:latin typeface="Cambria" panose="02040503050406030204" pitchFamily="18" charset="0"/>
              <a:ea typeface="+mn-ea"/>
              <a:cs typeface="+mn-cs"/>
            </a:rPr>
            <a:t>; and</a:t>
          </a:r>
        </a:p>
        <a:p>
          <a:pPr marL="228600" marR="0" lvl="0" indent="-228600" defTabSz="914400" eaLnBrk="1" fontAlgn="auto" latinLnBrk="0" hangingPunct="1">
            <a:lnSpc>
              <a:spcPct val="100000"/>
            </a:lnSpc>
            <a:spcBef>
              <a:spcPts val="0"/>
            </a:spcBef>
            <a:spcAft>
              <a:spcPts val="0"/>
            </a:spcAft>
            <a:buClrTx/>
            <a:buSzTx/>
            <a:buFont typeface="+mj-lt"/>
            <a:buAutoNum type="alphaLcParenR"/>
            <a:tabLst/>
            <a:defRPr/>
          </a:pPr>
          <a:r>
            <a:rPr lang="en-AU" sz="900">
              <a:solidFill>
                <a:sysClr val="windowText" lastClr="000000"/>
              </a:solidFill>
              <a:effectLst/>
              <a:latin typeface="Cambria" panose="02040503050406030204" pitchFamily="18" charset="0"/>
              <a:ea typeface="+mn-ea"/>
              <a:cs typeface="+mn-cs"/>
            </a:rPr>
            <a:t>financial assets measured at amortised</a:t>
          </a:r>
          <a:r>
            <a:rPr lang="en-AU" sz="900" baseline="0">
              <a:solidFill>
                <a:sysClr val="windowText" lastClr="000000"/>
              </a:solidFill>
              <a:effectLst/>
              <a:latin typeface="Cambria" panose="02040503050406030204" pitchFamily="18" charset="0"/>
              <a:ea typeface="+mn-ea"/>
              <a:cs typeface="+mn-cs"/>
            </a:rPr>
            <a:t> cost.</a:t>
          </a:r>
          <a:endParaRPr lang="en-AU" sz="900" strike="sngStrike" baseline="0">
            <a:solidFill>
              <a:sysClr val="windowText" lastClr="000000"/>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900">
              <a:solidFill>
                <a:schemeClr val="dk1"/>
              </a:solidFill>
              <a:effectLst/>
              <a:latin typeface="Cambria" panose="02040503050406030204" pitchFamily="18" charset="0"/>
              <a:ea typeface="+mn-ea"/>
              <a:cs typeface="+mn-cs"/>
            </a:rPr>
            <a:t>The classification depends o</a:t>
          </a:r>
          <a:r>
            <a:rPr lang="en-AU" sz="900">
              <a:solidFill>
                <a:sysClr val="windowText" lastClr="000000"/>
              </a:solidFill>
              <a:effectLst/>
              <a:latin typeface="Cambria" panose="02040503050406030204" pitchFamily="18" charset="0"/>
              <a:ea typeface="+mn-ea"/>
              <a:cs typeface="+mn-cs"/>
            </a:rPr>
            <a:t>n both the entity's</a:t>
          </a:r>
          <a:r>
            <a:rPr lang="en-AU" sz="900" baseline="0">
              <a:solidFill>
                <a:sysClr val="windowText" lastClr="000000"/>
              </a:solidFill>
              <a:effectLst/>
              <a:latin typeface="Cambria" panose="02040503050406030204" pitchFamily="18" charset="0"/>
              <a:ea typeface="+mn-ea"/>
              <a:cs typeface="+mn-cs"/>
            </a:rPr>
            <a:t> business model for managing the financial assets and contractual cash flow characteristics</a:t>
          </a:r>
          <a:r>
            <a:rPr lang="en-AU" sz="900">
              <a:solidFill>
                <a:sysClr val="windowText" lastClr="000000"/>
              </a:solidFill>
              <a:effectLst/>
              <a:latin typeface="Cambria" panose="02040503050406030204" pitchFamily="18" charset="0"/>
              <a:ea typeface="+mn-ea"/>
              <a:cs typeface="+mn-cs"/>
            </a:rPr>
            <a:t> </a:t>
          </a:r>
          <a:r>
            <a:rPr lang="en-AU" sz="900">
              <a:solidFill>
                <a:schemeClr val="dk1"/>
              </a:solidFill>
              <a:effectLst/>
              <a:latin typeface="Cambria" panose="02040503050406030204" pitchFamily="18" charset="0"/>
              <a:ea typeface="+mn-ea"/>
              <a:cs typeface="+mn-cs"/>
            </a:rPr>
            <a:t>at the time of initial recognition. Financial assets are recognised</a:t>
          </a:r>
          <a:r>
            <a:rPr lang="en-AU" sz="900">
              <a:solidFill>
                <a:sysClr val="windowText" lastClr="000000"/>
              </a:solidFill>
              <a:effectLst/>
              <a:latin typeface="Cambria" panose="02040503050406030204" pitchFamily="18" charset="0"/>
              <a:ea typeface="+mn-ea"/>
              <a:cs typeface="+mn-cs"/>
            </a:rPr>
            <a:t> when the entity becomes a party to the contract and, as a consequence, has a legal right to receive or a legal obligation to pay cash and derecognised when the contractual rights to the cash flows from the financial asset expire or are transferred</a:t>
          </a:r>
          <a:r>
            <a:rPr lang="en-AU" sz="900" strike="noStrike" baseline="0">
              <a:solidFill>
                <a:sysClr val="windowText" lastClr="000000"/>
              </a:solidFill>
              <a:effectLst/>
              <a:latin typeface="Cambria" panose="02040503050406030204" pitchFamily="18" charset="0"/>
              <a:ea typeface="+mn-ea"/>
              <a:cs typeface="+mn-cs"/>
            </a:rPr>
            <a:t> upon trade date</a:t>
          </a:r>
          <a:r>
            <a:rPr lang="en-AU" sz="900">
              <a:solidFill>
                <a:sysClr val="windowText" lastClr="000000"/>
              </a:solidFill>
              <a:effectLst/>
              <a:latin typeface="Cambria" panose="02040503050406030204" pitchFamily="18" charset="0"/>
              <a:ea typeface="+mn-ea"/>
              <a:cs typeface="+mn-cs"/>
            </a:rPr>
            <a:t>. </a:t>
          </a:r>
        </a:p>
        <a:p>
          <a:pPr marL="0" marR="0" indent="0" defTabSz="914400" eaLnBrk="1" fontAlgn="auto" latinLnBrk="0" hangingPunct="1">
            <a:lnSpc>
              <a:spcPct val="100000"/>
            </a:lnSpc>
            <a:spcBef>
              <a:spcPts val="0"/>
            </a:spcBef>
            <a:spcAft>
              <a:spcPts val="0"/>
            </a:spcAft>
            <a:buClrTx/>
            <a:buSzTx/>
            <a:buFontTx/>
            <a:buNone/>
            <a:tabLst/>
            <a:defRPr/>
          </a:pPr>
          <a:endParaRPr lang="en-AU" sz="900">
            <a:solidFill>
              <a:schemeClr val="accent5"/>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900">
              <a:solidFill>
                <a:sysClr val="windowText" lastClr="000000"/>
              </a:solidFill>
              <a:effectLst/>
              <a:latin typeface="Cambria" panose="02040503050406030204" pitchFamily="18" charset="0"/>
              <a:ea typeface="+mn-ea"/>
              <a:cs typeface="+mn-cs"/>
            </a:rPr>
            <a:t>Comparatives</a:t>
          </a:r>
          <a:r>
            <a:rPr lang="en-AU" sz="900" baseline="0">
              <a:solidFill>
                <a:sysClr val="windowText" lastClr="000000"/>
              </a:solidFill>
              <a:effectLst/>
              <a:latin typeface="Cambria" panose="02040503050406030204" pitchFamily="18" charset="0"/>
              <a:ea typeface="+mn-ea"/>
              <a:cs typeface="+mn-cs"/>
            </a:rPr>
            <a:t> have not been restated on initial application. </a:t>
          </a:r>
          <a:endParaRPr lang="en-AU" sz="900">
            <a:solidFill>
              <a:sysClr val="windowText" lastClr="000000"/>
            </a:solidFill>
            <a:effectLst/>
            <a:latin typeface="Cambria" panose="02040503050406030204" pitchFamily="18" charset="0"/>
            <a:ea typeface="+mn-ea"/>
            <a:cs typeface="+mn-cs"/>
          </a:endParaRPr>
        </a:p>
        <a:p>
          <a:r>
            <a:rPr lang="en-AU" sz="900">
              <a:solidFill>
                <a:sysClr val="windowText" lastClr="000000"/>
              </a:solidFill>
              <a:effectLst/>
              <a:latin typeface="+mn-lt"/>
              <a:ea typeface="+mn-ea"/>
              <a:cs typeface="+mn-cs"/>
            </a:rPr>
            <a:t> </a:t>
          </a:r>
        </a:p>
        <a:p>
          <a:pPr marL="0" indent="0"/>
          <a:r>
            <a:rPr lang="en-AU" sz="900" i="1" u="sng">
              <a:solidFill>
                <a:sysClr val="windowText" lastClr="000000"/>
              </a:solidFill>
              <a:effectLst/>
              <a:latin typeface="Cambria" panose="02040503050406030204" pitchFamily="18" charset="0"/>
              <a:ea typeface="+mn-ea"/>
              <a:cs typeface="+mn-cs"/>
            </a:rPr>
            <a:t>Financial Assets at Amortised Cost</a:t>
          </a:r>
        </a:p>
        <a:p>
          <a:pPr marL="0" indent="0"/>
          <a:r>
            <a:rPr lang="en-AU" sz="900" i="0" u="none">
              <a:solidFill>
                <a:sysClr val="windowText" lastClr="000000"/>
              </a:solidFill>
              <a:effectLst/>
              <a:latin typeface="Cambria" panose="02040503050406030204" pitchFamily="18" charset="0"/>
              <a:ea typeface="+mn-ea"/>
              <a:cs typeface="+mn-cs"/>
            </a:rPr>
            <a:t>Financial</a:t>
          </a:r>
          <a:r>
            <a:rPr lang="en-AU" sz="900" i="0" u="none" baseline="0">
              <a:solidFill>
                <a:sysClr val="windowText" lastClr="000000"/>
              </a:solidFill>
              <a:effectLst/>
              <a:latin typeface="Cambria" panose="02040503050406030204" pitchFamily="18" charset="0"/>
              <a:ea typeface="+mn-ea"/>
              <a:cs typeface="+mn-cs"/>
            </a:rPr>
            <a:t> assets included in this category need to meet two criteria:</a:t>
          </a:r>
        </a:p>
        <a:p>
          <a:pPr marL="0" indent="0"/>
          <a:r>
            <a:rPr lang="en-AU" sz="900" i="0" u="none" baseline="0">
              <a:solidFill>
                <a:sysClr val="windowText" lastClr="000000"/>
              </a:solidFill>
              <a:effectLst/>
              <a:latin typeface="Cambria" panose="02040503050406030204" pitchFamily="18" charset="0"/>
              <a:ea typeface="+mn-ea"/>
              <a:cs typeface="+mn-cs"/>
            </a:rPr>
            <a:t>1. the financial asset is held in order to collect the contractual cash flows; and</a:t>
          </a:r>
        </a:p>
        <a:p>
          <a:pPr marL="0" indent="0"/>
          <a:r>
            <a:rPr lang="en-AU" sz="900" i="0" u="none" baseline="0">
              <a:solidFill>
                <a:sysClr val="windowText" lastClr="000000"/>
              </a:solidFill>
              <a:effectLst/>
              <a:latin typeface="Cambria" panose="02040503050406030204" pitchFamily="18" charset="0"/>
              <a:ea typeface="+mn-ea"/>
              <a:cs typeface="+mn-cs"/>
            </a:rPr>
            <a:t>2. the cash flows are solely payments of principal and interest (SPPI) on the principal outstanding amount.</a:t>
          </a:r>
        </a:p>
        <a:p>
          <a:pPr marL="0" indent="0"/>
          <a:endParaRPr lang="en-AU" sz="900" i="0" u="none" baseline="0">
            <a:solidFill>
              <a:sysClr val="windowText" lastClr="000000"/>
            </a:solidFill>
            <a:effectLst/>
            <a:latin typeface="Cambria" panose="02040503050406030204" pitchFamily="18" charset="0"/>
            <a:ea typeface="+mn-ea"/>
            <a:cs typeface="+mn-cs"/>
          </a:endParaRPr>
        </a:p>
        <a:p>
          <a:pPr marL="0" indent="0"/>
          <a:r>
            <a:rPr lang="en-AU" sz="900" i="0" u="none">
              <a:solidFill>
                <a:sysClr val="windowText" lastClr="000000"/>
              </a:solidFill>
              <a:effectLst/>
              <a:latin typeface="Cambria" panose="02040503050406030204" pitchFamily="18" charset="0"/>
              <a:ea typeface="+mn-ea"/>
              <a:cs typeface="+mn-cs"/>
            </a:rPr>
            <a:t>Amortised</a:t>
          </a:r>
          <a:r>
            <a:rPr lang="en-AU" sz="900" i="0" u="none" baseline="0">
              <a:solidFill>
                <a:sysClr val="windowText" lastClr="000000"/>
              </a:solidFill>
              <a:effectLst/>
              <a:latin typeface="Cambria" panose="02040503050406030204" pitchFamily="18" charset="0"/>
              <a:ea typeface="+mn-ea"/>
              <a:cs typeface="+mn-cs"/>
            </a:rPr>
            <a:t> cost is determined using the effective interest method.</a:t>
          </a:r>
          <a:endParaRPr lang="en-AU" sz="900" i="0" u="none">
            <a:solidFill>
              <a:sysClr val="windowText" lastClr="000000"/>
            </a:solidFill>
            <a:effectLst/>
            <a:latin typeface="Cambria" panose="02040503050406030204" pitchFamily="18" charset="0"/>
            <a:ea typeface="+mn-ea"/>
            <a:cs typeface="+mn-cs"/>
          </a:endParaRPr>
        </a:p>
        <a:p>
          <a:pPr marL="0" indent="0"/>
          <a:endParaRPr lang="en-AU" sz="900" i="1" u="sng">
            <a:solidFill>
              <a:srgbClr val="FF0000"/>
            </a:solidFill>
            <a:effectLst/>
            <a:latin typeface="Cambria" panose="02040503050406030204" pitchFamily="18" charset="0"/>
            <a:ea typeface="+mn-ea"/>
            <a:cs typeface="+mn-cs"/>
          </a:endParaRPr>
        </a:p>
        <a:p>
          <a:pPr marL="0" indent="0"/>
          <a:r>
            <a:rPr lang="en-AU" sz="900" i="1" u="sng">
              <a:solidFill>
                <a:schemeClr val="dk1"/>
              </a:solidFill>
              <a:effectLst/>
              <a:latin typeface="Cambria" panose="02040503050406030204" pitchFamily="18" charset="0"/>
              <a:ea typeface="+mn-ea"/>
              <a:cs typeface="+mn-cs"/>
            </a:rPr>
            <a:t>Effective Interest Method</a:t>
          </a:r>
        </a:p>
        <a:p>
          <a:r>
            <a:rPr lang="en-AU" sz="900">
              <a:solidFill>
                <a:schemeClr val="dk1"/>
              </a:solidFill>
              <a:effectLst/>
              <a:latin typeface="Cambria" panose="02040503050406030204" pitchFamily="18" charset="0"/>
              <a:ea typeface="+mn-ea"/>
              <a:cs typeface="+mn-cs"/>
            </a:rPr>
            <a:t> Income is recognised on an effective interest rate basis for financial assets that are recognised at </a:t>
          </a:r>
          <a:r>
            <a:rPr lang="en-AU" sz="900" strike="noStrike" baseline="0">
              <a:solidFill>
                <a:sysClr val="windowText" lastClr="000000"/>
              </a:solidFill>
              <a:effectLst/>
              <a:latin typeface="Cambria" panose="02040503050406030204" pitchFamily="18" charset="0"/>
              <a:ea typeface="+mn-ea"/>
              <a:cs typeface="+mn-cs"/>
            </a:rPr>
            <a:t>amortised cost</a:t>
          </a:r>
          <a:r>
            <a:rPr lang="en-AU" sz="900">
              <a:solidFill>
                <a:sysClr val="windowText" lastClr="000000"/>
              </a:solidFill>
              <a:effectLst/>
              <a:latin typeface="Cambria" panose="02040503050406030204" pitchFamily="18" charset="0"/>
              <a:ea typeface="+mn-ea"/>
              <a:cs typeface="+mn-cs"/>
            </a:rPr>
            <a:t>.</a:t>
          </a:r>
        </a:p>
        <a:p>
          <a:endParaRPr lang="en-AU" sz="900">
            <a:solidFill>
              <a:sysClr val="windowText" lastClr="000000"/>
            </a:solidFill>
            <a:effectLst/>
            <a:latin typeface="Cambria" panose="02040503050406030204" pitchFamily="18" charset="0"/>
            <a:ea typeface="+mn-ea"/>
            <a:cs typeface="+mn-cs"/>
          </a:endParaRPr>
        </a:p>
        <a:p>
          <a:r>
            <a:rPr lang="en-AU" sz="900" i="1" u="sng">
              <a:solidFill>
                <a:sysClr val="windowText" lastClr="000000"/>
              </a:solidFill>
              <a:effectLst/>
              <a:latin typeface="Cambria" panose="02040503050406030204" pitchFamily="18" charset="0"/>
              <a:ea typeface="+mn-ea"/>
              <a:cs typeface="+mn-cs"/>
            </a:rPr>
            <a:t>Financial Assets at Fair Value Through Other Comprehensive Income (FVOCI)</a:t>
          </a:r>
        </a:p>
        <a:p>
          <a:r>
            <a:rPr lang="en-AU" sz="900" i="0" u="none">
              <a:solidFill>
                <a:sysClr val="windowText" lastClr="000000"/>
              </a:solidFill>
              <a:effectLst/>
              <a:latin typeface="Cambria" panose="02040503050406030204" pitchFamily="18" charset="0"/>
              <a:ea typeface="+mn-ea"/>
              <a:cs typeface="+mn-cs"/>
            </a:rPr>
            <a:t>Financial</a:t>
          </a:r>
          <a:r>
            <a:rPr lang="en-AU" sz="900" i="0" u="none" baseline="0">
              <a:solidFill>
                <a:sysClr val="windowText" lastClr="000000"/>
              </a:solidFill>
              <a:effectLst/>
              <a:latin typeface="Cambria" panose="02040503050406030204" pitchFamily="18" charset="0"/>
              <a:ea typeface="+mn-ea"/>
              <a:cs typeface="+mn-cs"/>
            </a:rPr>
            <a:t> assets measured at fair value through other comprehensive income are held with the objective of  both collecting contractual cash flows and selling the financial assets and the cash flows meet the SPPI test.</a:t>
          </a:r>
          <a:endParaRPr lang="en-AU" sz="900" i="0" u="none">
            <a:solidFill>
              <a:sysClr val="windowText" lastClr="000000"/>
            </a:solidFill>
            <a:effectLst/>
            <a:latin typeface="Cambria" panose="02040503050406030204" pitchFamily="18" charset="0"/>
            <a:ea typeface="+mn-ea"/>
            <a:cs typeface="+mn-cs"/>
          </a:endParaRPr>
        </a:p>
        <a:p>
          <a:r>
            <a:rPr lang="en-AU" sz="900">
              <a:solidFill>
                <a:sysClr val="windowText" lastClr="000000"/>
              </a:solidFill>
              <a:effectLst/>
              <a:latin typeface="Cambria" panose="02040503050406030204" pitchFamily="18" charset="0"/>
              <a:ea typeface="+mn-ea"/>
              <a:cs typeface="+mn-cs"/>
            </a:rPr>
            <a:t> </a:t>
          </a:r>
        </a:p>
        <a:p>
          <a:r>
            <a:rPr lang="en-AU" sz="900">
              <a:solidFill>
                <a:sysClr val="windowText" lastClr="000000"/>
              </a:solidFill>
              <a:effectLst/>
              <a:latin typeface="Cambria" panose="02040503050406030204" pitchFamily="18" charset="0"/>
              <a:ea typeface="+mn-ea"/>
              <a:cs typeface="+mn-cs"/>
            </a:rPr>
            <a:t>Any gains or losses as a result of fair value measurement or</a:t>
          </a:r>
          <a:r>
            <a:rPr lang="en-AU" sz="900" baseline="0">
              <a:solidFill>
                <a:sysClr val="windowText" lastClr="000000"/>
              </a:solidFill>
              <a:effectLst/>
              <a:latin typeface="Cambria" panose="02040503050406030204" pitchFamily="18" charset="0"/>
              <a:ea typeface="+mn-ea"/>
              <a:cs typeface="+mn-cs"/>
            </a:rPr>
            <a:t> the recognition of an impairment loss allowance is recognised in other comprehensive income.</a:t>
          </a:r>
        </a:p>
        <a:p>
          <a:endParaRPr lang="en-AU" sz="900">
            <a:solidFill>
              <a:sysClr val="windowText" lastClr="000000"/>
            </a:solidFill>
            <a:effectLst/>
            <a:latin typeface="Cambria" panose="02040503050406030204" pitchFamily="18" charset="0"/>
            <a:ea typeface="+mn-ea"/>
            <a:cs typeface="+mn-cs"/>
          </a:endParaRPr>
        </a:p>
        <a:p>
          <a:pPr marL="0" indent="0"/>
          <a:r>
            <a:rPr lang="en-AU" sz="900" i="1" u="sng">
              <a:solidFill>
                <a:sysClr val="windowText" lastClr="000000"/>
              </a:solidFill>
              <a:effectLst/>
              <a:latin typeface="Cambria" panose="02040503050406030204" pitchFamily="18" charset="0"/>
              <a:ea typeface="+mn-ea"/>
              <a:cs typeface="+mn-cs"/>
            </a:rPr>
            <a:t>Financial Assets at Fair Value Through Profit or Loss (FVTPL)</a:t>
          </a:r>
        </a:p>
        <a:p>
          <a:pPr marL="0" indent="0"/>
          <a:r>
            <a:rPr lang="en-AU" sz="900">
              <a:solidFill>
                <a:sysClr val="windowText" lastClr="000000"/>
              </a:solidFill>
              <a:effectLst/>
              <a:latin typeface="Cambria" panose="02040503050406030204" pitchFamily="18" charset="0"/>
              <a:ea typeface="+mn-ea"/>
              <a:cs typeface="+mn-cs"/>
            </a:rPr>
            <a:t>Financial assets are classified as financial assets at fair value through profit or loss where the financial assets either doesn't</a:t>
          </a:r>
          <a:r>
            <a:rPr lang="en-AU" sz="900" baseline="0">
              <a:solidFill>
                <a:sysClr val="windowText" lastClr="000000"/>
              </a:solidFill>
              <a:effectLst/>
              <a:latin typeface="Cambria" panose="02040503050406030204" pitchFamily="18" charset="0"/>
              <a:ea typeface="+mn-ea"/>
              <a:cs typeface="+mn-cs"/>
            </a:rPr>
            <a:t> meet the criteria of financial assets held at amortised cost or at FVOCI (i.e. mandatorily held at FVTPL) or may be designated.</a:t>
          </a:r>
          <a:r>
            <a:rPr lang="en-AU" sz="900">
              <a:solidFill>
                <a:schemeClr val="dk1"/>
              </a:solidFill>
              <a:effectLst/>
              <a:latin typeface="Cambria" panose="02040503050406030204" pitchFamily="18" charset="0"/>
              <a:ea typeface="+mn-ea"/>
              <a:cs typeface="+mn-cs"/>
            </a:rPr>
            <a:t>  </a:t>
          </a:r>
        </a:p>
        <a:p>
          <a:pPr marL="0" indent="0"/>
          <a:r>
            <a:rPr lang="en-AU" sz="900">
              <a:solidFill>
                <a:schemeClr val="dk1"/>
              </a:solidFill>
              <a:effectLst/>
              <a:latin typeface="Cambria" panose="02040503050406030204" pitchFamily="18" charset="0"/>
              <a:ea typeface="+mn-ea"/>
              <a:cs typeface="+mn-cs"/>
            </a:rPr>
            <a:t>	</a:t>
          </a:r>
        </a:p>
        <a:p>
          <a:pPr marL="0" lvl="0" indent="0"/>
          <a:r>
            <a:rPr lang="en-AU" sz="900">
              <a:solidFill>
                <a:schemeClr val="dk1"/>
              </a:solidFill>
              <a:effectLst/>
              <a:latin typeface="Cambria" panose="02040503050406030204" pitchFamily="18" charset="0"/>
              <a:ea typeface="+mn-ea"/>
              <a:cs typeface="+mn-cs"/>
            </a:rPr>
            <a:t>Financial assets at </a:t>
          </a:r>
          <a:r>
            <a:rPr lang="en-AU" sz="900">
              <a:solidFill>
                <a:sysClr val="windowText" lastClr="000000"/>
              </a:solidFill>
              <a:effectLst/>
              <a:latin typeface="Cambria" panose="02040503050406030204" pitchFamily="18" charset="0"/>
              <a:ea typeface="+mn-ea"/>
              <a:cs typeface="+mn-cs"/>
            </a:rPr>
            <a:t>FVTPL </a:t>
          </a:r>
          <a:r>
            <a:rPr lang="en-AU" sz="900">
              <a:solidFill>
                <a:schemeClr val="dk1"/>
              </a:solidFill>
              <a:effectLst/>
              <a:latin typeface="Cambria" panose="02040503050406030204" pitchFamily="18" charset="0"/>
              <a:ea typeface="+mn-ea"/>
              <a:cs typeface="+mn-cs"/>
            </a:rPr>
            <a:t>are stated at fair value, with any resultant gain or loss recognised in profit or loss.  The net gain or loss recognised in profit or loss incorporates any interest earned on the financial asset. </a:t>
          </a:r>
        </a:p>
        <a:p>
          <a:pPr marL="0" lvl="0" indent="0"/>
          <a:r>
            <a:rPr lang="en-AU" sz="900">
              <a:solidFill>
                <a:schemeClr val="dk1"/>
              </a:solidFill>
              <a:effectLst/>
              <a:latin typeface="Cambria" panose="02040503050406030204" pitchFamily="18" charset="0"/>
              <a:ea typeface="+mn-ea"/>
              <a:cs typeface="+mn-cs"/>
            </a:rPr>
            <a:t> </a:t>
          </a:r>
        </a:p>
        <a:p>
          <a:r>
            <a:rPr lang="en-AU" sz="900" i="1" u="sng">
              <a:solidFill>
                <a:schemeClr val="dk1"/>
              </a:solidFill>
              <a:effectLst/>
              <a:latin typeface="Cambria" panose="02040503050406030204" pitchFamily="18" charset="0"/>
              <a:ea typeface="+mn-ea"/>
              <a:cs typeface="+mn-cs"/>
            </a:rPr>
            <a:t>Impairment of Financial Assets</a:t>
          </a:r>
          <a:endParaRPr lang="en-AU" sz="900">
            <a:solidFill>
              <a:schemeClr val="dk1"/>
            </a:solidFill>
            <a:effectLst/>
            <a:latin typeface="Cambria" panose="02040503050406030204" pitchFamily="18" charset="0"/>
            <a:ea typeface="+mn-ea"/>
            <a:cs typeface="+mn-cs"/>
          </a:endParaRPr>
        </a:p>
        <a:p>
          <a:r>
            <a:rPr lang="en-AU" sz="900">
              <a:solidFill>
                <a:schemeClr val="dk1"/>
              </a:solidFill>
              <a:effectLst/>
              <a:latin typeface="Cambria" panose="02040503050406030204" pitchFamily="18" charset="0"/>
              <a:ea typeface="+mn-ea"/>
              <a:cs typeface="+mn-cs"/>
            </a:rPr>
            <a:t>Financial assets are assessed for impairment</a:t>
          </a:r>
          <a:r>
            <a:rPr lang="en-AU" sz="900" baseline="0">
              <a:solidFill>
                <a:schemeClr val="dk1"/>
              </a:solidFill>
              <a:effectLst/>
              <a:latin typeface="Cambria" panose="02040503050406030204" pitchFamily="18" charset="0"/>
              <a:ea typeface="+mn-ea"/>
              <a:cs typeface="+mn-cs"/>
            </a:rPr>
            <a:t> at the end of </a:t>
          </a:r>
          <a:r>
            <a:rPr lang="en-AU" sz="900" baseline="0">
              <a:solidFill>
                <a:sysClr val="windowText" lastClr="000000"/>
              </a:solidFill>
              <a:effectLst/>
              <a:latin typeface="Cambria" panose="02040503050406030204" pitchFamily="18" charset="0"/>
              <a:ea typeface="+mn-ea"/>
              <a:cs typeface="+mn-cs"/>
            </a:rPr>
            <a:t>each reporting period based on Expected Credit Losses, using the general approach which measures the loss allowance based on an amount equal to </a:t>
          </a:r>
          <a:r>
            <a:rPr lang="en-AU" sz="900" i="1" baseline="0">
              <a:solidFill>
                <a:sysClr val="windowText" lastClr="000000"/>
              </a:solidFill>
              <a:effectLst/>
              <a:latin typeface="Cambria" panose="02040503050406030204" pitchFamily="18" charset="0"/>
              <a:ea typeface="+mn-ea"/>
              <a:cs typeface="+mn-cs"/>
            </a:rPr>
            <a:t>lifetime expected credit losses </a:t>
          </a:r>
          <a:r>
            <a:rPr lang="en-AU" sz="900" i="0" baseline="0">
              <a:solidFill>
                <a:sysClr val="windowText" lastClr="000000"/>
              </a:solidFill>
              <a:effectLst/>
              <a:latin typeface="Cambria" panose="02040503050406030204" pitchFamily="18" charset="0"/>
              <a:ea typeface="+mn-ea"/>
              <a:cs typeface="+mn-cs"/>
            </a:rPr>
            <a:t>where risk has significantly increased, or an amount equal to </a:t>
          </a:r>
          <a:r>
            <a:rPr lang="en-AU" sz="900" i="1" baseline="0">
              <a:solidFill>
                <a:sysClr val="windowText" lastClr="000000"/>
              </a:solidFill>
              <a:effectLst/>
              <a:latin typeface="Cambria" panose="02040503050406030204" pitchFamily="18" charset="0"/>
              <a:ea typeface="+mn-ea"/>
              <a:cs typeface="+mn-cs"/>
            </a:rPr>
            <a:t>12-month expected credit losses</a:t>
          </a:r>
          <a:r>
            <a:rPr lang="en-AU" sz="900" i="0" baseline="0">
              <a:solidFill>
                <a:sysClr val="windowText" lastClr="000000"/>
              </a:solidFill>
              <a:effectLst/>
              <a:latin typeface="Cambria" panose="02040503050406030204" pitchFamily="18" charset="0"/>
              <a:ea typeface="+mn-ea"/>
              <a:cs typeface="+mn-cs"/>
            </a:rPr>
            <a:t> if risk has not increased. </a:t>
          </a:r>
        </a:p>
        <a:p>
          <a:endParaRPr lang="en-AU" sz="900" i="0" baseline="0">
            <a:solidFill>
              <a:sysClr val="windowText" lastClr="000000"/>
            </a:solidFill>
            <a:effectLst/>
            <a:latin typeface="Cambria" panose="02040503050406030204" pitchFamily="18" charset="0"/>
            <a:ea typeface="+mn-ea"/>
            <a:cs typeface="+mn-cs"/>
          </a:endParaRPr>
        </a:p>
        <a:p>
          <a:r>
            <a:rPr lang="en-AU" sz="900" i="0" baseline="0">
              <a:solidFill>
                <a:sysClr val="windowText" lastClr="000000"/>
              </a:solidFill>
              <a:effectLst/>
              <a:latin typeface="Cambria" panose="02040503050406030204" pitchFamily="18" charset="0"/>
              <a:ea typeface="+mn-ea"/>
              <a:cs typeface="+mn-cs"/>
            </a:rPr>
            <a:t>The simplified approach for trade, contract and lease receivables is used. This approach always measures the loss allowance as the amount equal to the lifetime expected credit losses.</a:t>
          </a:r>
        </a:p>
        <a:p>
          <a:endParaRPr lang="en-AU" sz="900" i="0" baseline="0">
            <a:solidFill>
              <a:sysClr val="windowText" lastClr="000000"/>
            </a:solidFill>
            <a:effectLst/>
            <a:latin typeface="Cambria" panose="02040503050406030204" pitchFamily="18" charset="0"/>
            <a:ea typeface="+mn-ea"/>
            <a:cs typeface="+mn-cs"/>
          </a:endParaRPr>
        </a:p>
        <a:p>
          <a:r>
            <a:rPr lang="en-AU" sz="900" baseline="0">
              <a:solidFill>
                <a:sysClr val="windowText" lastClr="000000"/>
              </a:solidFill>
              <a:effectLst/>
              <a:latin typeface="Cambria" panose="02040503050406030204" pitchFamily="18" charset="0"/>
              <a:ea typeface="+mn-ea"/>
              <a:cs typeface="+mn-cs"/>
            </a:rPr>
            <a:t>A write-off constitutes a derecognition event where the write-off directly reduces the gross carrying amount of the financial asset.</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1" i="1" u="sng">
              <a:solidFill>
                <a:schemeClr val="dk1"/>
              </a:solidFill>
              <a:effectLst/>
              <a:latin typeface="Cambria" panose="02040503050406030204" pitchFamily="18" charset="0"/>
              <a:ea typeface="+mn-ea"/>
              <a:cs typeface="+mn-cs"/>
            </a:rPr>
            <a:t>Financial liabilities</a:t>
          </a:r>
        </a:p>
        <a:p>
          <a:pPr marL="0" lvl="0" indent="0"/>
          <a:r>
            <a:rPr lang="en-AU" sz="900">
              <a:solidFill>
                <a:schemeClr val="dk1"/>
              </a:solidFill>
              <a:effectLst/>
              <a:latin typeface="Cambria" panose="02040503050406030204" pitchFamily="18" charset="0"/>
              <a:ea typeface="+mn-ea"/>
              <a:cs typeface="+mn-cs"/>
            </a:rPr>
            <a:t>Financial liabilities are classified as either financial liabilities ‘at fair value through profit or loss’ or other financial liabilities. Financial liabilities are recognised and derecognised upon ‘trade date’.</a:t>
          </a:r>
        </a:p>
        <a:p>
          <a:endParaRPr lang="en-AU" sz="900">
            <a:effectLst/>
          </a:endParaRPr>
        </a:p>
        <a:p>
          <a:pPr marL="0" indent="0"/>
          <a:r>
            <a:rPr lang="en-AU" sz="900" i="1" u="sng">
              <a:solidFill>
                <a:schemeClr val="dk1"/>
              </a:solidFill>
              <a:effectLst/>
              <a:latin typeface="Cambria" panose="02040503050406030204" pitchFamily="18" charset="0"/>
              <a:ea typeface="+mn-ea"/>
              <a:cs typeface="+mn-cs"/>
            </a:rPr>
            <a:t>Financial Liabilities at Fair Value Through Profit or Loss</a:t>
          </a:r>
        </a:p>
        <a:p>
          <a:pPr marL="0" lvl="0" indent="0"/>
          <a:r>
            <a:rPr lang="en-AU" sz="900">
              <a:solidFill>
                <a:schemeClr val="dk1"/>
              </a:solidFill>
              <a:effectLst/>
              <a:latin typeface="Cambria" panose="02040503050406030204" pitchFamily="18" charset="0"/>
              <a:ea typeface="+mn-ea"/>
              <a:cs typeface="+mn-cs"/>
            </a:rPr>
            <a:t>Financial liabilities at fair value through profit or loss are initially measured at fair value. Subsequent fair value adjustments are recognised in profit or loss.  The net gain or loss recognised in profit or loss incorporates any interest paid on the financial liability.</a:t>
          </a:r>
        </a:p>
        <a:p>
          <a:endParaRPr lang="en-AU" sz="900">
            <a:effectLst/>
          </a:endParaRPr>
        </a:p>
        <a:p>
          <a:pPr marL="0" indent="0"/>
          <a:r>
            <a:rPr lang="en-AU" sz="900" i="1" u="sng">
              <a:solidFill>
                <a:sysClr val="windowText" lastClr="000000"/>
              </a:solidFill>
              <a:effectLst/>
              <a:latin typeface="Cambria" panose="02040503050406030204" pitchFamily="18" charset="0"/>
              <a:ea typeface="+mn-ea"/>
              <a:cs typeface="+mn-cs"/>
            </a:rPr>
            <a:t>Financial Liabilities at Amortised Cost</a:t>
          </a:r>
        </a:p>
        <a:p>
          <a:pPr marL="0" lvl="0" indent="0"/>
          <a:r>
            <a:rPr lang="en-AU" sz="900">
              <a:solidFill>
                <a:sysClr val="windowText" lastClr="000000"/>
              </a:solidFill>
              <a:effectLst/>
              <a:latin typeface="Cambria" panose="02040503050406030204" pitchFamily="18" charset="0"/>
              <a:ea typeface="+mn-ea"/>
              <a:cs typeface="+mn-cs"/>
            </a:rPr>
            <a:t>Financial liabilities, including borrowings, are initially </a:t>
          </a:r>
          <a:r>
            <a:rPr lang="en-AU" sz="900">
              <a:solidFill>
                <a:schemeClr val="dk1"/>
              </a:solidFill>
              <a:effectLst/>
              <a:latin typeface="Cambria" panose="02040503050406030204" pitchFamily="18" charset="0"/>
              <a:ea typeface="+mn-ea"/>
              <a:cs typeface="+mn-cs"/>
            </a:rPr>
            <a:t>measured at fair value, net of transaction costs.  These liabilities are subsequently measured at amortised cost using the effective interest method, with interest expense recognised on an effective interest basis. </a:t>
          </a:r>
        </a:p>
        <a:p>
          <a:pPr marL="0" lvl="0" indent="0"/>
          <a:r>
            <a:rPr lang="en-AU" sz="900">
              <a:solidFill>
                <a:schemeClr val="dk1"/>
              </a:solidFill>
              <a:effectLst/>
              <a:latin typeface="Cambria" panose="02040503050406030204" pitchFamily="18" charset="0"/>
              <a:ea typeface="+mn-ea"/>
              <a:cs typeface="+mn-cs"/>
            </a:rPr>
            <a:t>  </a:t>
          </a:r>
        </a:p>
        <a:p>
          <a:pPr marL="0" lvl="0" indent="0"/>
          <a:r>
            <a:rPr lang="en-AU" sz="900">
              <a:solidFill>
                <a:schemeClr val="dk1"/>
              </a:solidFill>
              <a:effectLst/>
              <a:latin typeface="Cambria" panose="02040503050406030204" pitchFamily="18" charset="0"/>
              <a:ea typeface="+mn-ea"/>
              <a:cs typeface="+mn-cs"/>
            </a:rPr>
            <a:t>Supplier and other payables are recognised at amortised cost.  Liabilities are recognised to the extent that the goods or services have been received (and irrespective of having been invoiced).</a:t>
          </a:r>
        </a:p>
        <a:p>
          <a:pPr marL="0" lvl="0" indent="0" eaLnBrk="1" fontAlgn="auto" latinLnBrk="0" hangingPunct="1"/>
          <a:endParaRPr lang="en-AU" sz="900">
            <a:solidFill>
              <a:schemeClr val="dk1"/>
            </a:solidFill>
            <a:effectLst/>
            <a:latin typeface="Cambria" panose="02040503050406030204" pitchFamily="18"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Judgements and Estimates</a:t>
          </a:r>
        </a:p>
        <a:p>
          <a:pPr marL="0" lvl="0" indent="0" eaLnBrk="1" fontAlgn="auto" latinLnBrk="0" hangingPunct="1"/>
          <a:r>
            <a:rPr lang="en-AU" sz="900">
              <a:solidFill>
                <a:schemeClr val="dk1"/>
              </a:solidFill>
              <a:effectLst/>
              <a:latin typeface="Cambria" panose="02040503050406030204" pitchFamily="18" charset="0"/>
              <a:ea typeface="+mn-ea"/>
              <a:cs typeface="+mn-cs"/>
            </a:rPr>
            <a:t>[Disclose by details]</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561975</xdr:colOff>
      <xdr:row>0</xdr:row>
      <xdr:rowOff>38100</xdr:rowOff>
    </xdr:from>
    <xdr:to>
      <xdr:col>4</xdr:col>
      <xdr:colOff>802005</xdr:colOff>
      <xdr:row>1</xdr:row>
      <xdr:rowOff>162426</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80975" y="38100"/>
          <a:ext cx="1316355" cy="30530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CONTENTS</a:t>
          </a:r>
        </a:p>
      </xdr:txBody>
    </xdr:sp>
    <xdr:clientData/>
  </xdr:twoCellAnchor>
</xdr:wsDr>
</file>

<file path=xl/drawings/drawing40.xml><?xml version="1.0" encoding="utf-8"?>
<xdr:wsDr xmlns:xdr="http://schemas.openxmlformats.org/drawingml/2006/spreadsheetDrawing" xmlns:a="http://schemas.openxmlformats.org/drawingml/2006/main">
  <xdr:oneCellAnchor>
    <xdr:from>
      <xdr:col>4</xdr:col>
      <xdr:colOff>15240</xdr:colOff>
      <xdr:row>3</xdr:row>
      <xdr:rowOff>0</xdr:rowOff>
    </xdr:from>
    <xdr:ext cx="8579672" cy="1147032"/>
    <xdr:sp macro="" textlink="">
      <xdr:nvSpPr>
        <xdr:cNvPr id="9" name="TextBox 1">
          <a:extLst>
            <a:ext uri="{FF2B5EF4-FFF2-40B4-BE49-F238E27FC236}">
              <a16:creationId xmlns:a16="http://schemas.microsoft.com/office/drawing/2014/main" id="{00000000-0008-0000-2C00-000002000000}"/>
            </a:ext>
          </a:extLst>
        </xdr:cNvPr>
        <xdr:cNvSpPr txBox="1">
          <a:spLocks noChangeAspect="1"/>
        </xdr:cNvSpPr>
      </xdr:nvSpPr>
      <xdr:spPr>
        <a:xfrm>
          <a:off x="945328" y="437029"/>
          <a:ext cx="8579672" cy="1147032"/>
        </a:xfrm>
        <a:prstGeom prst="rect">
          <a:avLst/>
        </a:prstGeom>
        <a:no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b="0">
              <a:solidFill>
                <a:schemeClr val="dk1"/>
              </a:solidFill>
              <a:effectLst/>
              <a:latin typeface="Cambria" panose="02040503050406030204" pitchFamily="18" charset="0"/>
              <a:ea typeface="Cambria" panose="02040503050406030204" pitchFamily="18" charset="0"/>
              <a:cs typeface="Times New Roman" panose="02020603050405020304" pitchFamily="18" charset="0"/>
            </a:rPr>
            <a:t>[</a:t>
          </a:r>
          <a:r>
            <a:rPr lang="en-AU" sz="900" b="0" baseline="0">
              <a:solidFill>
                <a:schemeClr val="dk1"/>
              </a:solidFill>
              <a:effectLst/>
              <a:latin typeface="Cambria" panose="02040503050406030204" pitchFamily="18" charset="0"/>
              <a:ea typeface="+mn-ea"/>
              <a:cs typeface="Times New Roman" panose="02020603050405020304" pitchFamily="18" charset="0"/>
            </a:rPr>
            <a:t>Disclose description of the valuation policy, including how the entity decides its valuation policies and procedures and analyses changes in fair value measurements from period to period. Such items might include the frequency and methods for testing procedures of pricing models; the process for analysing changes in fair value measurements from period to period; how the entity determined that third-party information used in the fair value measurement was developed in accordance with AASB 13; and the methods used to develop and substantiate the unobservable inputs used in a fair value measurement</a:t>
          </a:r>
          <a:r>
            <a:rPr lang="en-AU" sz="900" b="0" i="0">
              <a:solidFill>
                <a:schemeClr val="dk1"/>
              </a:solidFill>
              <a:effectLst/>
              <a:latin typeface="Cambria" panose="02040503050406030204" pitchFamily="18" charset="0"/>
              <a:ea typeface="Cambria" panose="02040503050406030204" pitchFamily="18" charset="0"/>
              <a:cs typeface="+mn-cs"/>
            </a:rPr>
            <a:t>.]</a:t>
          </a: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a:t>
          </a:r>
          <a:r>
            <a:rPr lang="en-AU" sz="900" b="0" baseline="0">
              <a:solidFill>
                <a:schemeClr val="dk1"/>
              </a:solidFill>
              <a:effectLst/>
              <a:latin typeface="Cambria" panose="02040503050406030204" pitchFamily="18" charset="0"/>
              <a:ea typeface="+mn-ea"/>
              <a:cs typeface="Times New Roman" panose="02020603050405020304" pitchFamily="18" charset="0"/>
            </a:rPr>
            <a:t> entities policies for determining when transfers between levels are deemed to occur]</a:t>
          </a: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oneCellAnchor>
</xdr:wsDr>
</file>

<file path=xl/drawings/drawing41.xml><?xml version="1.0" encoding="utf-8"?>
<xdr:wsDr xmlns:xdr="http://schemas.openxmlformats.org/drawingml/2006/spreadsheetDrawing" xmlns:a="http://schemas.openxmlformats.org/drawingml/2006/main">
  <xdr:twoCellAnchor>
    <xdr:from>
      <xdr:col>4</xdr:col>
      <xdr:colOff>11821</xdr:colOff>
      <xdr:row>8</xdr:row>
      <xdr:rowOff>17929</xdr:rowOff>
    </xdr:from>
    <xdr:to>
      <xdr:col>13</xdr:col>
      <xdr:colOff>0</xdr:colOff>
      <xdr:row>13</xdr:row>
      <xdr:rowOff>17929</xdr:rowOff>
    </xdr:to>
    <xdr:sp macro="" textlink="">
      <xdr:nvSpPr>
        <xdr:cNvPr id="2" name="TextBox 1">
          <a:extLst>
            <a:ext uri="{FF2B5EF4-FFF2-40B4-BE49-F238E27FC236}">
              <a16:creationId xmlns:a16="http://schemas.microsoft.com/office/drawing/2014/main" id="{00000000-0008-0000-2D00-000002000000}"/>
            </a:ext>
          </a:extLst>
        </xdr:cNvPr>
        <xdr:cNvSpPr txBox="1"/>
      </xdr:nvSpPr>
      <xdr:spPr>
        <a:xfrm>
          <a:off x="941461" y="475129"/>
          <a:ext cx="8636879" cy="1158240"/>
        </a:xfrm>
        <a:prstGeom prst="rect">
          <a:avLst/>
        </a:prstGeom>
        <a:solidFill>
          <a:srgbClr val="E5F4F3"/>
        </a:solidFill>
        <a:ln w="12700" cap="flat" cmpd="sng" algn="ctr">
          <a:solidFill>
            <a:srgbClr val="009560"/>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AU" sz="900" b="1">
              <a:solidFill>
                <a:schemeClr val="dk1"/>
              </a:solidFill>
              <a:effectLst/>
              <a:latin typeface="Cambria" panose="02040503050406030204" pitchFamily="18" charset="0"/>
              <a:ea typeface="+mn-ea"/>
              <a:cs typeface="Times New Roman" panose="02020603050405020304" pitchFamily="18" charset="0"/>
            </a:rPr>
            <a:t>Accounting Policy</a:t>
          </a:r>
        </a:p>
        <a:p>
          <a:r>
            <a:rPr lang="en-AU" sz="900" b="0">
              <a:solidFill>
                <a:schemeClr val="dk1"/>
              </a:solidFill>
              <a:effectLst/>
              <a:latin typeface="Cambria" panose="02040503050406030204" pitchFamily="18" charset="0"/>
              <a:ea typeface="Cambria" panose="02040503050406030204" pitchFamily="18" charset="0"/>
              <a:cs typeface="+mn-cs"/>
            </a:rPr>
            <a:t>[</a:t>
          </a:r>
          <a:r>
            <a:rPr lang="en-AU" sz="900" b="0" i="0">
              <a:solidFill>
                <a:schemeClr val="dk1"/>
              </a:solidFill>
              <a:effectLst/>
              <a:latin typeface="Cambria" panose="02040503050406030204" pitchFamily="18" charset="0"/>
              <a:ea typeface="Cambria" panose="02040503050406030204" pitchFamily="18" charset="0"/>
              <a:cs typeface="+mn-cs"/>
            </a:rPr>
            <a:t>Disclose description of the valuation policy, including how the entity decides its valuation policies and procedures and analyses changes in fair value measurements from period to period. Such items might include the frequency and methods for testing procedures of pricing models; the process for analysing changes in fair value measurements from period to period; how the entity determined that third-party information used in the fair value measurement was developed in accordance with AASB 13; and the methods used to develop and substantiate the unobservable inputs used in a fair value measurement.]</a:t>
          </a:r>
          <a:endParaRPr lang="en-AU" sz="900">
            <a:effectLst/>
            <a:latin typeface="Cambria" panose="02040503050406030204" pitchFamily="18" charset="0"/>
            <a:ea typeface="Cambria" panose="02040503050406030204" pitchFamily="18"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AU" sz="900" b="0">
            <a:solidFill>
              <a:schemeClr val="dk1"/>
            </a:solidFill>
            <a:effectLst/>
            <a:latin typeface="Cambria" panose="02040503050406030204" pitchFamily="18" charset="0"/>
            <a:ea typeface="+mn-ea"/>
            <a:cs typeface="Times New Roman" panose="02020603050405020304" pitchFamily="18" charset="0"/>
          </a:endParaRPr>
        </a:p>
        <a:p>
          <a:pPr marL="0" marR="0" indent="0" defTabSz="914400" eaLnBrk="1" fontAlgn="auto" latinLnBrk="0" hangingPunct="1">
            <a:lnSpc>
              <a:spcPct val="100000"/>
            </a:lnSpc>
            <a:spcBef>
              <a:spcPts val="0"/>
            </a:spcBef>
            <a:spcAft>
              <a:spcPts val="0"/>
            </a:spcAft>
            <a:buClrTx/>
            <a:buSzTx/>
            <a:buFontTx/>
            <a:buNone/>
            <a:tabLst/>
            <a:defRPr/>
          </a:pPr>
          <a:r>
            <a:rPr lang="en-AU" sz="900" b="0">
              <a:solidFill>
                <a:schemeClr val="dk1"/>
              </a:solidFill>
              <a:effectLst/>
              <a:latin typeface="Cambria" panose="02040503050406030204" pitchFamily="18" charset="0"/>
              <a:ea typeface="+mn-ea"/>
              <a:cs typeface="Times New Roman" panose="02020603050405020304" pitchFamily="18" charset="0"/>
            </a:rPr>
            <a:t>[Disclose</a:t>
          </a:r>
          <a:r>
            <a:rPr lang="en-AU" sz="900" b="0" baseline="0">
              <a:solidFill>
                <a:schemeClr val="dk1"/>
              </a:solidFill>
              <a:effectLst/>
              <a:latin typeface="Cambria" panose="02040503050406030204" pitchFamily="18" charset="0"/>
              <a:ea typeface="+mn-ea"/>
              <a:cs typeface="Times New Roman" panose="02020603050405020304" pitchFamily="18" charset="0"/>
            </a:rPr>
            <a:t> entities policies for determining when transfers between levels are deemed to occur]</a:t>
          </a:r>
          <a:endParaRPr lang="en-AU" sz="900" b="0">
            <a:solidFill>
              <a:schemeClr val="dk1"/>
            </a:solidFill>
            <a:effectLst/>
            <a:latin typeface="Cambria" panose="02040503050406030204" pitchFamily="18" charset="0"/>
            <a:ea typeface="+mn-ea"/>
            <a:cs typeface="Times New Roman" panose="02020603050405020304" pitchFamily="18" charset="0"/>
          </a:endParaRPr>
        </a:p>
      </xdr:txBody>
    </xdr:sp>
    <xdr:clientData/>
  </xdr:twoCellAnchor>
</xdr:wsDr>
</file>

<file path=xl/drawings/drawing42.xml><?xml version="1.0" encoding="utf-8"?>
<xdr:wsDr xmlns:xdr="http://schemas.openxmlformats.org/drawingml/2006/spreadsheetDrawing" xmlns:a="http://schemas.openxmlformats.org/drawingml/2006/main">
  <xdr:twoCellAnchor editAs="oneCell">
    <xdr:from>
      <xdr:col>4</xdr:col>
      <xdr:colOff>7621</xdr:colOff>
      <xdr:row>0</xdr:row>
      <xdr:rowOff>53340</xdr:rowOff>
    </xdr:from>
    <xdr:to>
      <xdr:col>7</xdr:col>
      <xdr:colOff>22861</xdr:colOff>
      <xdr:row>1</xdr:row>
      <xdr:rowOff>222586</xdr:rowOff>
    </xdr:to>
    <xdr:sp macro="" textlink="">
      <xdr:nvSpPr>
        <xdr:cNvPr id="2" name="TextBox 1">
          <a:extLst>
            <a:ext uri="{FF2B5EF4-FFF2-40B4-BE49-F238E27FC236}">
              <a16:creationId xmlns:a16="http://schemas.microsoft.com/office/drawing/2014/main" id="{00000000-0008-0000-2E00-000002000000}"/>
            </a:ext>
          </a:extLst>
        </xdr:cNvPr>
        <xdr:cNvSpPr txBox="1"/>
      </xdr:nvSpPr>
      <xdr:spPr>
        <a:xfrm>
          <a:off x="702946" y="53340"/>
          <a:ext cx="5330190" cy="33117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AU" sz="1600" b="1">
              <a:solidFill>
                <a:sysClr val="windowText" lastClr="000000"/>
              </a:solidFill>
              <a:effectLst/>
              <a:latin typeface="Cambria" panose="02040503050406030204" pitchFamily="18" charset="0"/>
              <a:ea typeface="+mn-ea"/>
              <a:cs typeface="Times New Roman" panose="02020603050405020304" pitchFamily="18" charset="0"/>
            </a:rPr>
            <a:t>Other information</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0</xdr:colOff>
      <xdr:row>0</xdr:row>
      <xdr:rowOff>3175</xdr:rowOff>
    </xdr:from>
    <xdr:to>
      <xdr:col>0</xdr:col>
      <xdr:colOff>0</xdr:colOff>
      <xdr:row>0</xdr:row>
      <xdr:rowOff>105767</xdr:rowOff>
    </xdr:to>
    <xdr:sp macro="" textlink="">
      <xdr:nvSpPr>
        <xdr:cNvPr id="2" name="TextBox 1">
          <a:extLst>
            <a:ext uri="{FF2B5EF4-FFF2-40B4-BE49-F238E27FC236}">
              <a16:creationId xmlns:a16="http://schemas.microsoft.com/office/drawing/2014/main" id="{00000000-0008-0000-2F00-000002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X50A0T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3" name="TextBox 2">
          <a:extLst>
            <a:ext uri="{FF2B5EF4-FFF2-40B4-BE49-F238E27FC236}">
              <a16:creationId xmlns:a16="http://schemas.microsoft.com/office/drawing/2014/main" id="{00000000-0008-0000-2F00-000003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X45A0T</a:t>
          </a:r>
        </a:p>
      </xdr:txBody>
    </xdr:sp>
    <xdr:clientData/>
  </xdr:twoCellAnchor>
  <xdr:twoCellAnchor>
    <xdr:from>
      <xdr:col>0</xdr:col>
      <xdr:colOff>0</xdr:colOff>
      <xdr:row>0</xdr:row>
      <xdr:rowOff>3175</xdr:rowOff>
    </xdr:from>
    <xdr:to>
      <xdr:col>0</xdr:col>
      <xdr:colOff>0</xdr:colOff>
      <xdr:row>0</xdr:row>
      <xdr:rowOff>105767</xdr:rowOff>
    </xdr:to>
    <xdr:sp macro="" textlink="">
      <xdr:nvSpPr>
        <xdr:cNvPr id="4" name="TextBox 3">
          <a:extLst>
            <a:ext uri="{FF2B5EF4-FFF2-40B4-BE49-F238E27FC236}">
              <a16:creationId xmlns:a16="http://schemas.microsoft.com/office/drawing/2014/main" id="{00000000-0008-0000-2F00-000004000000}"/>
            </a:ext>
          </a:extLst>
        </xdr:cNvPr>
        <xdr:cNvSpPr txBox="1"/>
      </xdr:nvSpPr>
      <xdr:spPr>
        <a:xfrm>
          <a:off x="0" y="3175"/>
          <a:ext cx="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X45A0T</a:t>
          </a:r>
        </a:p>
      </xdr:txBody>
    </xdr:sp>
    <xdr:clientData/>
  </xdr:twoCellAnchor>
  <xdr:twoCellAnchor>
    <xdr:from>
      <xdr:col>0</xdr:col>
      <xdr:colOff>0</xdr:colOff>
      <xdr:row>3</xdr:row>
      <xdr:rowOff>3175</xdr:rowOff>
    </xdr:from>
    <xdr:to>
      <xdr:col>3</xdr:col>
      <xdr:colOff>66675</xdr:colOff>
      <xdr:row>3</xdr:row>
      <xdr:rowOff>105767</xdr:rowOff>
    </xdr:to>
    <xdr:sp macro="" textlink="">
      <xdr:nvSpPr>
        <xdr:cNvPr id="5" name="TextBox 4">
          <a:extLst>
            <a:ext uri="{FF2B5EF4-FFF2-40B4-BE49-F238E27FC236}">
              <a16:creationId xmlns:a16="http://schemas.microsoft.com/office/drawing/2014/main" id="{00000000-0008-0000-2F00-000005000000}"/>
            </a:ext>
          </a:extLst>
        </xdr:cNvPr>
        <xdr:cNvSpPr txBox="1"/>
      </xdr:nvSpPr>
      <xdr:spPr>
        <a:xfrm>
          <a:off x="0" y="4794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3175</xdr:rowOff>
    </xdr:from>
    <xdr:to>
      <xdr:col>3</xdr:col>
      <xdr:colOff>66675</xdr:colOff>
      <xdr:row>3</xdr:row>
      <xdr:rowOff>105767</xdr:rowOff>
    </xdr:to>
    <xdr:sp macro="" textlink="">
      <xdr:nvSpPr>
        <xdr:cNvPr id="2" name="TextBox 1">
          <a:extLst>
            <a:ext uri="{FF2B5EF4-FFF2-40B4-BE49-F238E27FC236}">
              <a16:creationId xmlns:a16="http://schemas.microsoft.com/office/drawing/2014/main" id="{00000000-0008-0000-3000-000002000000}"/>
            </a:ext>
          </a:extLst>
        </xdr:cNvPr>
        <xdr:cNvSpPr txBox="1"/>
      </xdr:nvSpPr>
      <xdr:spPr>
        <a:xfrm>
          <a:off x="0" y="5746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48</xdr:row>
      <xdr:rowOff>3175</xdr:rowOff>
    </xdr:from>
    <xdr:to>
      <xdr:col>3</xdr:col>
      <xdr:colOff>66675</xdr:colOff>
      <xdr:row>48</xdr:row>
      <xdr:rowOff>105767</xdr:rowOff>
    </xdr:to>
    <xdr:sp macro="" textlink="">
      <xdr:nvSpPr>
        <xdr:cNvPr id="3" name="TextBox 2">
          <a:extLst>
            <a:ext uri="{FF2B5EF4-FFF2-40B4-BE49-F238E27FC236}">
              <a16:creationId xmlns:a16="http://schemas.microsoft.com/office/drawing/2014/main" id="{00000000-0008-0000-3000-000003000000}"/>
            </a:ext>
          </a:extLst>
        </xdr:cNvPr>
        <xdr:cNvSpPr txBox="1"/>
      </xdr:nvSpPr>
      <xdr:spPr>
        <a:xfrm>
          <a:off x="0" y="920432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a:latin typeface="ZWAdobeF" pitchFamily="2" charset="0"/>
            </a:rPr>
            <a:t>X24A4T</a:t>
          </a:r>
        </a:p>
      </xdr:txBody>
    </xdr:sp>
    <xdr:clientData/>
  </xdr:twoCellAnchor>
  <xdr:twoCellAnchor>
    <xdr:from>
      <xdr:col>0</xdr:col>
      <xdr:colOff>0</xdr:colOff>
      <xdr:row>1</xdr:row>
      <xdr:rowOff>3175</xdr:rowOff>
    </xdr:from>
    <xdr:to>
      <xdr:col>3</xdr:col>
      <xdr:colOff>66675</xdr:colOff>
      <xdr:row>1</xdr:row>
      <xdr:rowOff>105767</xdr:rowOff>
    </xdr:to>
    <xdr:sp macro="" textlink="">
      <xdr:nvSpPr>
        <xdr:cNvPr id="4" name="TextBox 3">
          <a:extLst>
            <a:ext uri="{FF2B5EF4-FFF2-40B4-BE49-F238E27FC236}">
              <a16:creationId xmlns:a16="http://schemas.microsoft.com/office/drawing/2014/main" id="{5430EFFF-22E8-6369-17AC-58D219B7D1A3}"/>
            </a:ext>
          </a:extLst>
        </xdr:cNvPr>
        <xdr:cNvSpPr txBox="1"/>
      </xdr:nvSpPr>
      <xdr:spPr>
        <a:xfrm>
          <a:off x="0" y="307975"/>
          <a:ext cx="66675"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X48A0T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12700</xdr:colOff>
      <xdr:row>1</xdr:row>
      <xdr:rowOff>99060</xdr:rowOff>
    </xdr:from>
    <xdr:to>
      <xdr:col>4</xdr:col>
      <xdr:colOff>0</xdr:colOff>
      <xdr:row>14</xdr:row>
      <xdr:rowOff>83820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593725" y="461010"/>
          <a:ext cx="6197600" cy="3042285"/>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n-AU" sz="900" b="1" i="0" u="none" strike="noStrike" kern="0" cap="none" spc="0" normalizeH="0" baseline="0" noProof="0">
              <a:ln>
                <a:noFill/>
              </a:ln>
              <a:solidFill>
                <a:srgbClr val="009560"/>
              </a:solidFill>
              <a:effectLst/>
              <a:uLnTx/>
              <a:uFillTx/>
              <a:latin typeface="Cambria" panose="02040503050406030204" pitchFamily="18" charset="0"/>
              <a:ea typeface="+mn-ea"/>
              <a:cs typeface="Times New Roman" panose="02020603050405020304" pitchFamily="18" charset="0"/>
            </a:rPr>
            <a:t>STATEMENT BY THE ACCOUNTABLE AUTHORITY</a:t>
          </a:r>
          <a:r>
            <a:rPr kumimoji="0" lang="en-AU" sz="900" b="1" i="0" u="none" strike="noStrike" kern="0" cap="none" spc="0" normalizeH="0" baseline="0" noProof="0">
              <a:ln>
                <a:noFill/>
              </a:ln>
              <a:solidFill>
                <a:srgbClr val="7030A0"/>
              </a:solidFill>
              <a:effectLst/>
              <a:uLnTx/>
              <a:uFillTx/>
              <a:latin typeface="Cambria" panose="02040503050406030204" pitchFamily="18" charset="0"/>
              <a:ea typeface="+mn-ea"/>
              <a:cs typeface="Times New Roman" panose="02020603050405020304" pitchFamily="18" charset="0"/>
            </a:rPr>
            <a:t>,</a:t>
          </a:r>
          <a:r>
            <a:rPr kumimoji="0" lang="en-AU" sz="900" b="1" i="0" u="none" strike="noStrike" kern="0" cap="none" spc="0" normalizeH="0" baseline="0" noProof="0">
              <a:ln>
                <a:noFill/>
              </a:ln>
              <a:solidFill>
                <a:srgbClr val="009560"/>
              </a:solidFill>
              <a:effectLst/>
              <a:uLnTx/>
              <a:uFillTx/>
              <a:latin typeface="Cambria" panose="02040503050406030204" pitchFamily="18" charset="0"/>
              <a:ea typeface="+mn-ea"/>
              <a:cs typeface="Times New Roman" panose="02020603050405020304" pitchFamily="18" charset="0"/>
            </a:rPr>
            <a:t> </a:t>
          </a:r>
          <a:r>
            <a:rPr kumimoji="0" lang="en-AU" sz="900" b="1" i="0" u="none" strike="noStrike" kern="0" cap="none" spc="0" normalizeH="0" baseline="0" noProof="0">
              <a:ln>
                <a:noFill/>
              </a:ln>
              <a:solidFill>
                <a:srgbClr val="7030A0"/>
              </a:solidFill>
              <a:effectLst/>
              <a:uLnTx/>
              <a:uFillTx/>
              <a:latin typeface="Cambria" panose="02040503050406030204" pitchFamily="18" charset="0"/>
              <a:ea typeface="+mn-ea"/>
              <a:cs typeface="Times New Roman" panose="02020603050405020304" pitchFamily="18" charset="0"/>
            </a:rPr>
            <a:t>CHIEF EXECUTIVE [Corporate Commonwealth entities only] </a:t>
          </a:r>
          <a:r>
            <a:rPr kumimoji="0" lang="en-AU" sz="900" b="1" i="0" u="none" strike="noStrike" kern="0" cap="none" spc="0" normalizeH="0" baseline="0" noProof="0">
              <a:ln>
                <a:noFill/>
              </a:ln>
              <a:solidFill>
                <a:srgbClr val="009560"/>
              </a:solidFill>
              <a:effectLst/>
              <a:uLnTx/>
              <a:uFillTx/>
              <a:latin typeface="Cambria" panose="02040503050406030204" pitchFamily="18" charset="0"/>
              <a:ea typeface="+mn-ea"/>
              <a:cs typeface="Times New Roman" panose="02020603050405020304" pitchFamily="18" charset="0"/>
            </a:rPr>
            <a:t>AND CHIEF FINANCIAL OFFICER</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In our opinion, the attached financial statements for the year ended 30 June </a:t>
          </a:r>
          <a:r>
            <a:rPr kumimoji="0" lang="en-AU" sz="900" b="0" i="0" u="none" strike="noStrike" kern="0" cap="none" spc="0" normalizeH="0" baseline="0" noProof="0">
              <a:ln>
                <a:noFill/>
              </a:ln>
              <a:solidFill>
                <a:srgbClr val="FF0000"/>
              </a:solidFill>
              <a:effectLst/>
              <a:uLnTx/>
              <a:uFillTx/>
              <a:latin typeface="Cambria" panose="02040503050406030204" pitchFamily="18" charset="0"/>
              <a:ea typeface="+mn-ea"/>
              <a:cs typeface="Times New Roman" panose="02020603050405020304" pitchFamily="18" charset="0"/>
            </a:rPr>
            <a:t>20x2</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 comply with subsection 42(2) of the</a:t>
          </a:r>
          <a:r>
            <a:rPr kumimoji="0" lang="en-AU" sz="900" b="0" i="1"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 Public Governance, Performance and Accountability Act 2013 </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(PGPA Act), and are based on properly maintained financial records as per subsection 41(2) of the PGPA Act.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In our opinion, at the date of this statement, there are reasonable grounds to believe that the non-corporate Commonwealth</a:t>
          </a: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Times New Roman" panose="02020603050405020304" pitchFamily="18" charset="0"/>
            </a:rPr>
            <a:t> [Corporate]</a:t>
          </a:r>
          <a:r>
            <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rPr>
            <a:t> entity will be able to pay its debts as and when they fall due.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AU" sz="900" b="0" i="0" u="none" strike="noStrike" kern="0" cap="none" spc="0" normalizeH="0" baseline="0" noProof="0">
              <a:ln>
                <a:noFill/>
              </a:ln>
              <a:solidFill>
                <a:srgbClr val="7030A0"/>
              </a:solidFill>
              <a:effectLst/>
              <a:uLnTx/>
              <a:uFillTx/>
              <a:latin typeface="Cambria" panose="02040503050406030204" pitchFamily="18" charset="0"/>
              <a:ea typeface="+mn-ea"/>
              <a:cs typeface="Times New Roman" panose="02020603050405020304" pitchFamily="18" charset="0"/>
            </a:rPr>
            <a:t>[Corporate Commonwealth entities only] This statement is made in accordance with a resolution of the directors.</a:t>
          </a:r>
          <a:endParaRPr kumimoji="0" lang="en-AU" sz="900" b="0" i="0" u="none" strike="noStrike" kern="0" cap="none" spc="0" normalizeH="0" baseline="0" noProof="0">
            <a:ln>
              <a:noFill/>
            </a:ln>
            <a:solidFill>
              <a:prstClr val="black"/>
            </a:solidFill>
            <a:effectLst/>
            <a:uLnTx/>
            <a:uFillTx/>
            <a:latin typeface="Cambria" panose="02040503050406030204" pitchFamily="18" charset="0"/>
            <a:ea typeface="+mn-ea"/>
            <a:cs typeface="Times New Roman" panose="02020603050405020304" pitchFamily="18" charset="0"/>
          </a:endParaRPr>
        </a:p>
        <a:p>
          <a:endParaRPr lang="en-AU" sz="900" b="0">
            <a:latin typeface="Cambria" panose="02040503050406030204" pitchFamily="18" charset="0"/>
            <a:cs typeface="Times New Roman" panose="02020603050405020304" pitchFamily="18" charset="0"/>
          </a:endParaRPr>
        </a:p>
        <a:p>
          <a:pPr marL="0" indent="0"/>
          <a:endParaRPr lang="en-AU" sz="900" b="0">
            <a:solidFill>
              <a:schemeClr val="dk1"/>
            </a:solidFill>
            <a:latin typeface="Cambria" panose="02040503050406030204" pitchFamily="18" charset="0"/>
            <a:ea typeface="+mn-ea"/>
            <a:cs typeface="Times New Roman" panose="02020603050405020304" pitchFamily="18" charset="0"/>
          </a:endParaRPr>
        </a:p>
        <a:p>
          <a:pPr marL="0" indent="0"/>
          <a:endParaRPr lang="en-AU" sz="900" b="0">
            <a:solidFill>
              <a:schemeClr val="dk1"/>
            </a:solidFill>
            <a:latin typeface="Cambria" panose="02040503050406030204" pitchFamily="18" charset="0"/>
            <a:ea typeface="+mn-ea"/>
            <a:cs typeface="Times New Roman" panose="02020603050405020304" pitchFamily="18" charset="0"/>
          </a:endParaRPr>
        </a:p>
        <a:p>
          <a:pPr marL="0" indent="0"/>
          <a:endParaRPr lang="en-AU" sz="900" b="0">
            <a:solidFill>
              <a:schemeClr val="dk1"/>
            </a:solidFill>
            <a:latin typeface="Cambria" panose="02040503050406030204" pitchFamily="18" charset="0"/>
            <a:ea typeface="+mn-ea"/>
            <a:cs typeface="Times New Roman" panose="02020603050405020304" pitchFamily="18" charset="0"/>
          </a:endParaRPr>
        </a:p>
        <a:p>
          <a:pPr marL="0" indent="0"/>
          <a:r>
            <a:rPr lang="en-AU" sz="900" b="0">
              <a:solidFill>
                <a:schemeClr val="dk1"/>
              </a:solidFill>
              <a:latin typeface="Cambria" panose="02040503050406030204" pitchFamily="18" charset="0"/>
              <a:ea typeface="+mn-ea"/>
              <a:cs typeface="Times New Roman" panose="02020603050405020304" pitchFamily="18" charset="0"/>
            </a:rPr>
            <a:t>Signed..........</a:t>
          </a:r>
        </a:p>
        <a:p>
          <a:pPr marL="0" indent="0"/>
          <a:endParaRPr lang="en-AU" sz="900" b="0">
            <a:solidFill>
              <a:schemeClr val="dk1"/>
            </a:solidFill>
            <a:latin typeface="Cambria" panose="02040503050406030204" pitchFamily="18" charset="0"/>
            <a:ea typeface="+mn-ea"/>
            <a:cs typeface="Times New Roman" panose="02020603050405020304" pitchFamily="18" charset="0"/>
          </a:endParaRPr>
        </a:p>
        <a:p>
          <a:pPr marL="0" indent="0"/>
          <a:r>
            <a:rPr lang="en-AU" sz="900" b="0">
              <a:solidFill>
                <a:schemeClr val="dk1"/>
              </a:solidFill>
              <a:latin typeface="Cambria" panose="02040503050406030204" pitchFamily="18" charset="0"/>
              <a:ea typeface="+mn-ea"/>
              <a:cs typeface="Times New Roman" panose="02020603050405020304" pitchFamily="18" charset="0"/>
            </a:rPr>
            <a:t>[Name]</a:t>
          </a:r>
        </a:p>
        <a:p>
          <a:pPr marL="0" indent="0"/>
          <a:r>
            <a:rPr lang="en-AU" sz="900" b="0">
              <a:solidFill>
                <a:schemeClr val="dk1"/>
              </a:solidFill>
              <a:latin typeface="Cambria" panose="02040503050406030204" pitchFamily="18" charset="0"/>
              <a:ea typeface="+mn-ea"/>
              <a:cs typeface="Times New Roman" panose="02020603050405020304" pitchFamily="18" charset="0"/>
            </a:rPr>
            <a:t>Accountable Authority</a:t>
          </a:r>
        </a:p>
        <a:p>
          <a:pPr marL="0" indent="0"/>
          <a:endParaRPr lang="en-AU" sz="900" b="0">
            <a:solidFill>
              <a:schemeClr val="dk1"/>
            </a:solidFill>
            <a:latin typeface="Cambria" panose="02040503050406030204" pitchFamily="18" charset="0"/>
            <a:ea typeface="+mn-ea"/>
            <a:cs typeface="Times New Roman" panose="02020603050405020304" pitchFamily="18" charset="0"/>
          </a:endParaRPr>
        </a:p>
        <a:p>
          <a:pPr marL="0" indent="0"/>
          <a:r>
            <a:rPr lang="en-AU" sz="900" b="0">
              <a:solidFill>
                <a:schemeClr val="dk1"/>
              </a:solidFill>
              <a:latin typeface="Cambria" panose="02040503050406030204" pitchFamily="18" charset="0"/>
              <a:ea typeface="+mn-ea"/>
              <a:cs typeface="Times New Roman" panose="02020603050405020304" pitchFamily="18" charset="0"/>
            </a:rPr>
            <a:t>[Date]</a:t>
          </a:r>
        </a:p>
      </xdr:txBody>
    </xdr:sp>
    <xdr:clientData/>
  </xdr:twoCellAnchor>
  <xdr:oneCellAnchor>
    <xdr:from>
      <xdr:col>2</xdr:col>
      <xdr:colOff>541020</xdr:colOff>
      <xdr:row>8</xdr:row>
      <xdr:rowOff>152400</xdr:rowOff>
    </xdr:from>
    <xdr:ext cx="1539240" cy="1076320"/>
    <xdr:sp macro="" textlink="">
      <xdr:nvSpPr>
        <xdr:cNvPr id="4" name="TextBox 3">
          <a:extLst>
            <a:ext uri="{FF2B5EF4-FFF2-40B4-BE49-F238E27FC236}">
              <a16:creationId xmlns:a16="http://schemas.microsoft.com/office/drawing/2014/main" id="{00000000-0008-0000-0400-000004000000}"/>
            </a:ext>
          </a:extLst>
        </xdr:cNvPr>
        <xdr:cNvSpPr txBox="1"/>
      </xdr:nvSpPr>
      <xdr:spPr>
        <a:xfrm>
          <a:off x="3617595" y="2486025"/>
          <a:ext cx="1539240" cy="10763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AU" sz="900" b="0">
              <a:solidFill>
                <a:schemeClr val="tx1"/>
              </a:solidFill>
              <a:effectLst/>
              <a:latin typeface="Cambria" panose="02040503050406030204" pitchFamily="18" charset="0"/>
              <a:ea typeface="+mn-ea"/>
              <a:cs typeface="+mn-cs"/>
            </a:rPr>
            <a:t>Signed..........</a:t>
          </a:r>
        </a:p>
        <a:p>
          <a:endParaRPr lang="en-AU" sz="900">
            <a:effectLst/>
            <a:latin typeface="Cambria" panose="02040503050406030204" pitchFamily="18" charset="0"/>
          </a:endParaRPr>
        </a:p>
        <a:p>
          <a:r>
            <a:rPr lang="en-AU" sz="900" b="0">
              <a:solidFill>
                <a:schemeClr val="tx1"/>
              </a:solidFill>
              <a:effectLst/>
              <a:latin typeface="Cambria" panose="02040503050406030204" pitchFamily="18" charset="0"/>
              <a:ea typeface="+mn-ea"/>
              <a:cs typeface="+mn-cs"/>
            </a:rPr>
            <a:t>[Name]</a:t>
          </a:r>
          <a:endParaRPr lang="en-AU" sz="900">
            <a:effectLst/>
            <a:latin typeface="Cambria" panose="02040503050406030204" pitchFamily="18" charset="0"/>
          </a:endParaRPr>
        </a:p>
        <a:p>
          <a:r>
            <a:rPr lang="en-AU" sz="900" b="0">
              <a:solidFill>
                <a:schemeClr val="tx1"/>
              </a:solidFill>
              <a:effectLst/>
              <a:latin typeface="Cambria" panose="02040503050406030204" pitchFamily="18" charset="0"/>
              <a:ea typeface="+mn-ea"/>
              <a:cs typeface="+mn-cs"/>
            </a:rPr>
            <a:t>Accountable Authority</a:t>
          </a:r>
        </a:p>
        <a:p>
          <a:endParaRPr lang="en-AU" sz="900">
            <a:effectLst/>
            <a:latin typeface="Cambria" panose="02040503050406030204" pitchFamily="18" charset="0"/>
          </a:endParaRPr>
        </a:p>
        <a:p>
          <a:r>
            <a:rPr lang="en-AU" sz="900" b="0">
              <a:solidFill>
                <a:schemeClr val="tx1"/>
              </a:solidFill>
              <a:effectLst/>
              <a:latin typeface="Cambria" panose="02040503050406030204" pitchFamily="18" charset="0"/>
              <a:ea typeface="+mn-ea"/>
              <a:cs typeface="+mn-cs"/>
            </a:rPr>
            <a:t>[Date]</a:t>
          </a:r>
          <a:endParaRPr lang="en-AU" sz="900">
            <a:effectLst/>
            <a:latin typeface="Cambria" panose="02040503050406030204" pitchFamily="18" charset="0"/>
          </a:endParaRPr>
        </a:p>
        <a:p>
          <a:endParaRPr lang="en-AU" sz="1100"/>
        </a:p>
      </xdr:txBody>
    </xdr:sp>
    <xdr:clientData/>
  </xdr:one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5C355EEB-1861-A819-02E7-C74BDFD1FCC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AU" sz="100" kern="1200">
              <a:latin typeface="ZWAdobeF" pitchFamily="2" charset="0"/>
            </a:rPr>
            <a:t>X4A0T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201930</xdr:colOff>
      <xdr:row>37</xdr:row>
      <xdr:rowOff>0</xdr:rowOff>
    </xdr:from>
    <xdr:to>
      <xdr:col>10</xdr:col>
      <xdr:colOff>1798320</xdr:colOff>
      <xdr:row>42</xdr:row>
      <xdr:rowOff>60960</xdr:rowOff>
    </xdr:to>
    <xdr:sp macro="" textlink="">
      <xdr:nvSpPr>
        <xdr:cNvPr id="2" name="Rounded Rectangular Callout 1">
          <a:extLst>
            <a:ext uri="{FF2B5EF4-FFF2-40B4-BE49-F238E27FC236}">
              <a16:creationId xmlns:a16="http://schemas.microsoft.com/office/drawing/2014/main" id="{00000000-0008-0000-0600-000002000000}"/>
            </a:ext>
          </a:extLst>
        </xdr:cNvPr>
        <xdr:cNvSpPr/>
      </xdr:nvSpPr>
      <xdr:spPr>
        <a:xfrm rot="10800000" flipH="1" flipV="1">
          <a:off x="7383780" y="5591175"/>
          <a:ext cx="1596390" cy="1280160"/>
        </a:xfrm>
        <a:prstGeom prst="wedgeRectCallout">
          <a:avLst>
            <a:gd name="adj1" fmla="val -61129"/>
            <a:gd name="adj2" fmla="val -10195"/>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Where applicable, entities should include totals</a:t>
          </a:r>
          <a:r>
            <a:rPr lang="en-AU" sz="900" b="1" baseline="0">
              <a:solidFill>
                <a:sysClr val="windowText" lastClr="000000"/>
              </a:solidFill>
            </a:rPr>
            <a:t> for non-controlling interests e.g. "</a:t>
          </a:r>
          <a:r>
            <a:rPr lang="en-AU" sz="900" b="1">
              <a:solidFill>
                <a:sysClr val="windowText" lastClr="000000"/>
              </a:solidFill>
            </a:rPr>
            <a:t>Surplus/(Deficit) attributable to non-controlling interests" (AASB 1060.53)</a:t>
          </a:r>
        </a:p>
      </xdr:txBody>
    </xdr:sp>
    <xdr:clientData/>
  </xdr:twoCellAnchor>
  <xdr:twoCellAnchor>
    <xdr:from>
      <xdr:col>4</xdr:col>
      <xdr:colOff>53340</xdr:colOff>
      <xdr:row>57</xdr:row>
      <xdr:rowOff>70822</xdr:rowOff>
    </xdr:from>
    <xdr:to>
      <xdr:col>9</xdr:col>
      <xdr:colOff>590479</xdr:colOff>
      <xdr:row>62</xdr:row>
      <xdr:rowOff>78442</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1434465" y="10100647"/>
          <a:ext cx="5747314" cy="950595"/>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cs typeface="Times New Roman" panose="02020603050405020304" pitchFamily="18" charset="0"/>
            </a:rPr>
            <a:t>Budget Variances Commentary</a:t>
          </a:r>
        </a:p>
        <a:p>
          <a:endParaRPr lang="en-AU" sz="900" b="1" i="1" u="sng">
            <a:solidFill>
              <a:schemeClr val="dk1"/>
            </a:solidFill>
            <a:effectLst/>
            <a:latin typeface="Cambria" panose="02040503050406030204" pitchFamily="18" charset="0"/>
            <a:ea typeface="+mn-ea"/>
            <a:cs typeface="Times New Roman" panose="02020603050405020304" pitchFamily="18" charset="0"/>
          </a:endParaRPr>
        </a:p>
        <a:p>
          <a:r>
            <a:rPr lang="en-AU" sz="900" b="1" i="0" u="none">
              <a:solidFill>
                <a:schemeClr val="dk1"/>
              </a:solidFill>
              <a:effectLst/>
              <a:latin typeface="Cambria" panose="02040503050406030204" pitchFamily="18" charset="0"/>
              <a:ea typeface="+mn-ea"/>
              <a:cs typeface="Times New Roman" panose="02020603050405020304" pitchFamily="18" charset="0"/>
            </a:rPr>
            <a:t>Statement of Comprehensive Income for not-for-profit Reporting Entities</a:t>
          </a:r>
        </a:p>
        <a:p>
          <a:r>
            <a:rPr lang="en-AU" sz="900" i="0" u="none">
              <a:solidFill>
                <a:schemeClr val="dk1"/>
              </a:solidFill>
              <a:effectLst/>
              <a:latin typeface="Cambria" panose="02040503050406030204" pitchFamily="18" charset="0"/>
              <a:ea typeface="Cambria" panose="02040503050406030204" pitchFamily="18" charset="0"/>
              <a:cs typeface="+mn-cs"/>
            </a:rPr>
            <a:t>[Disclose relevant budget variance explanation]</a:t>
          </a:r>
        </a:p>
        <a:p>
          <a:pPr marL="0" marR="0" lvl="0" indent="0" defTabSz="914400" eaLnBrk="1" fontAlgn="auto" latinLnBrk="0" hangingPunct="1">
            <a:lnSpc>
              <a:spcPct val="100000"/>
            </a:lnSpc>
            <a:spcBef>
              <a:spcPts val="0"/>
            </a:spcBef>
            <a:spcAft>
              <a:spcPts val="0"/>
            </a:spcAft>
            <a:buClrTx/>
            <a:buSzTx/>
            <a:buFontTx/>
            <a:buNone/>
            <a:tabLst/>
            <a:defRPr/>
          </a:pPr>
          <a:r>
            <a:rPr lang="en-AU" sz="900" i="0">
              <a:solidFill>
                <a:schemeClr val="dk1"/>
              </a:solidFill>
              <a:effectLst/>
              <a:latin typeface="Cambria" panose="02040503050406030204" pitchFamily="18" charset="0"/>
              <a:ea typeface="Cambria" panose="02040503050406030204" pitchFamily="18" charset="0"/>
              <a:cs typeface="+mn-cs"/>
            </a:rPr>
            <a:t>[Example:</a:t>
          </a:r>
          <a:r>
            <a:rPr lang="en-AU" sz="900" i="0" baseline="0">
              <a:solidFill>
                <a:schemeClr val="dk1"/>
              </a:solidFill>
              <a:effectLst/>
              <a:latin typeface="Cambria" panose="02040503050406030204" pitchFamily="18" charset="0"/>
              <a:ea typeface="Cambria" panose="02040503050406030204" pitchFamily="18" charset="0"/>
              <a:cs typeface="+mn-cs"/>
            </a:rPr>
            <a:t> </a:t>
          </a:r>
          <a:r>
            <a:rPr lang="en-AU" sz="900" i="0">
              <a:solidFill>
                <a:schemeClr val="dk1"/>
              </a:solidFill>
              <a:effectLst/>
              <a:latin typeface="Cambria" panose="02040503050406030204" pitchFamily="18" charset="0"/>
              <a:ea typeface="Cambria" panose="02040503050406030204" pitchFamily="18" charset="0"/>
              <a:cs typeface="+mn-cs"/>
            </a:rPr>
            <a:t>The variance primarily relates to the transition to AASB 16 Leases, effective 1 January 2019, the budget estimates were updated to reflect this standard in the subsequent budget rounds.]</a:t>
          </a:r>
          <a:endParaRPr lang="en-AU" sz="900">
            <a:effectLst/>
            <a:latin typeface="Cambria" panose="02040503050406030204" pitchFamily="18" charset="0"/>
            <a:ea typeface="Cambria" panose="02040503050406030204" pitchFamily="18" charset="0"/>
          </a:endParaRPr>
        </a:p>
        <a:p>
          <a:br>
            <a:rPr lang="en-AU" sz="900" i="0" u="none">
              <a:solidFill>
                <a:schemeClr val="dk1"/>
              </a:solidFill>
              <a:effectLst/>
              <a:latin typeface="Cambria" panose="02040503050406030204" pitchFamily="18" charset="0"/>
              <a:ea typeface="Cambria" panose="02040503050406030204" pitchFamily="18" charset="0"/>
              <a:cs typeface="+mn-cs"/>
            </a:rPr>
          </a:br>
          <a:endParaRPr lang="en-AU" sz="900" i="0" u="none">
            <a:solidFill>
              <a:schemeClr val="dk1"/>
            </a:solidFill>
            <a:effectLst/>
            <a:latin typeface="Cambria" panose="02040503050406030204" pitchFamily="18" charset="0"/>
            <a:ea typeface="Cambria" panose="02040503050406030204" pitchFamily="18" charset="0"/>
            <a:cs typeface="+mn-cs"/>
          </a:endParaRPr>
        </a:p>
      </xdr:txBody>
    </xdr:sp>
    <xdr:clientData/>
  </xdr:twoCellAnchor>
  <xdr:twoCellAnchor>
    <xdr:from>
      <xdr:col>10</xdr:col>
      <xdr:colOff>213360</xdr:colOff>
      <xdr:row>9</xdr:row>
      <xdr:rowOff>83820</xdr:rowOff>
    </xdr:from>
    <xdr:to>
      <xdr:col>10</xdr:col>
      <xdr:colOff>1855470</xdr:colOff>
      <xdr:row>16</xdr:row>
      <xdr:rowOff>80010</xdr:rowOff>
    </xdr:to>
    <xdr:sp macro="" textlink="">
      <xdr:nvSpPr>
        <xdr:cNvPr id="4" name="Rounded Rectangular Callout 1">
          <a:extLst>
            <a:ext uri="{FF2B5EF4-FFF2-40B4-BE49-F238E27FC236}">
              <a16:creationId xmlns:a16="http://schemas.microsoft.com/office/drawing/2014/main" id="{00000000-0008-0000-0600-000004000000}"/>
            </a:ext>
          </a:extLst>
        </xdr:cNvPr>
        <xdr:cNvSpPr/>
      </xdr:nvSpPr>
      <xdr:spPr>
        <a:xfrm rot="10800000" flipH="1" flipV="1">
          <a:off x="7395210" y="1684020"/>
          <a:ext cx="1604010" cy="1053465"/>
        </a:xfrm>
        <a:prstGeom prst="wedgeRectCallout">
          <a:avLst>
            <a:gd name="adj1" fmla="val -60735"/>
            <a:gd name="adj2" fmla="val -33686"/>
          </a:avLst>
        </a:prstGeom>
        <a:solidFill>
          <a:schemeClr val="accent4">
            <a:lumMod val="20000"/>
            <a:lumOff val="80000"/>
          </a:schemeClr>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Tier 2 entities will need to manually populate the comparative figure for depreciation and amortisation expense.</a:t>
          </a:r>
        </a:p>
      </xdr:txBody>
    </xdr:sp>
    <xdr:clientData/>
  </xdr:twoCellAnchor>
  <xdr:twoCellAnchor>
    <xdr:from>
      <xdr:col>10</xdr:col>
      <xdr:colOff>213360</xdr:colOff>
      <xdr:row>19</xdr:row>
      <xdr:rowOff>99059</xdr:rowOff>
    </xdr:from>
    <xdr:to>
      <xdr:col>10</xdr:col>
      <xdr:colOff>1817370</xdr:colOff>
      <xdr:row>25</xdr:row>
      <xdr:rowOff>114301</xdr:rowOff>
    </xdr:to>
    <xdr:sp macro="" textlink="">
      <xdr:nvSpPr>
        <xdr:cNvPr id="5" name="Rounded Rectangular Callout 1">
          <a:extLst>
            <a:ext uri="{FF2B5EF4-FFF2-40B4-BE49-F238E27FC236}">
              <a16:creationId xmlns:a16="http://schemas.microsoft.com/office/drawing/2014/main" id="{00000000-0008-0000-0600-000005000000}"/>
            </a:ext>
          </a:extLst>
        </xdr:cNvPr>
        <xdr:cNvSpPr/>
      </xdr:nvSpPr>
      <xdr:spPr>
        <a:xfrm rot="10800000" flipH="1" flipV="1">
          <a:off x="7395210" y="3137534"/>
          <a:ext cx="1604010" cy="815342"/>
        </a:xfrm>
        <a:prstGeom prst="wedgeRectCallout">
          <a:avLst>
            <a:gd name="adj1" fmla="val -60735"/>
            <a:gd name="adj2" fmla="val -33686"/>
          </a:avLst>
        </a:prstGeom>
        <a:solidFill>
          <a:srgbClr val="FFC000"/>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Where applicable,</a:t>
          </a:r>
          <a:r>
            <a:rPr lang="en-AU" sz="900" b="1" baseline="0">
              <a:solidFill>
                <a:sysClr val="windowText" lastClr="000000"/>
              </a:solidFill>
            </a:rPr>
            <a:t> entities should include additional line items as required by the AASB 1060.52 specific to the entity</a:t>
          </a:r>
          <a:r>
            <a:rPr lang="en-AU" sz="900" b="1">
              <a:solidFill>
                <a:sysClr val="windowText" lastClr="000000"/>
              </a:solidFill>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1320800</xdr:colOff>
      <xdr:row>59</xdr:row>
      <xdr:rowOff>7619</xdr:rowOff>
    </xdr:from>
    <xdr:to>
      <xdr:col>10</xdr:col>
      <xdr:colOff>846</xdr:colOff>
      <xdr:row>62</xdr:row>
      <xdr:rowOff>66675</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1282700" y="9713594"/>
          <a:ext cx="5109421" cy="792481"/>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cs typeface="Times New Roman" panose="02020603050405020304" pitchFamily="18" charset="0"/>
            </a:rPr>
            <a:t>Budget Variances Commentary</a:t>
          </a:r>
        </a:p>
        <a:p>
          <a:endParaRPr lang="en-AU" sz="900" b="1" i="1" u="sng">
            <a:solidFill>
              <a:schemeClr val="dk1"/>
            </a:solidFill>
            <a:effectLst/>
            <a:latin typeface="Cambria" panose="02040503050406030204" pitchFamily="18" charset="0"/>
            <a:ea typeface="+mn-ea"/>
            <a:cs typeface="Times New Roman" panose="02020603050405020304" pitchFamily="18" charset="0"/>
          </a:endParaRPr>
        </a:p>
        <a:p>
          <a:r>
            <a:rPr lang="en-AU" sz="900" b="1" i="0" u="none">
              <a:solidFill>
                <a:schemeClr val="dk1"/>
              </a:solidFill>
              <a:effectLst/>
              <a:latin typeface="Cambria" panose="02040503050406030204" pitchFamily="18" charset="0"/>
              <a:ea typeface="Cambria" panose="02040503050406030204" pitchFamily="18" charset="0"/>
              <a:cs typeface="Times New Roman" panose="02020603050405020304" pitchFamily="18" charset="0"/>
            </a:rPr>
            <a:t>Statement of Financial Position for not-for-profit Reporting Entities</a:t>
          </a:r>
        </a:p>
        <a:p>
          <a:r>
            <a:rPr lang="en-AU" sz="900" i="0" u="none">
              <a:solidFill>
                <a:schemeClr val="dk1"/>
              </a:solidFill>
              <a:effectLst/>
              <a:latin typeface="Cambria" panose="02040503050406030204" pitchFamily="18" charset="0"/>
              <a:ea typeface="Cambria" panose="02040503050406030204" pitchFamily="18" charset="0"/>
              <a:cs typeface="+mn-cs"/>
            </a:rPr>
            <a:t>[Disclose relevant budget variance explanation]</a:t>
          </a:r>
        </a:p>
      </xdr:txBody>
    </xdr:sp>
    <xdr:clientData/>
  </xdr:twoCellAnchor>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85" name="Label 1" hidden="1">
              <a:extLst>
                <a:ext uri="{63B3BB69-23CF-44E3-9099-C40C66FF867C}">
                  <a14:compatExt spid="_x0000_s41985"/>
                </a:ext>
                <a:ext uri="{FF2B5EF4-FFF2-40B4-BE49-F238E27FC236}">
                  <a16:creationId xmlns:a16="http://schemas.microsoft.com/office/drawing/2014/main" id="{00000000-0008-0000-0700-000001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8D</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22</xdr:row>
          <xdr:rowOff>0</xdr:rowOff>
        </xdr:from>
        <xdr:to>
          <xdr:col>5</xdr:col>
          <xdr:colOff>137160</xdr:colOff>
          <xdr:row>22</xdr:row>
          <xdr:rowOff>0</xdr:rowOff>
        </xdr:to>
        <xdr:sp macro="" textlink="">
          <xdr:nvSpPr>
            <xdr:cNvPr id="41986" name="Label 2" hidden="1">
              <a:extLst>
                <a:ext uri="{63B3BB69-23CF-44E3-9099-C40C66FF867C}">
                  <a14:compatExt spid="_x0000_s41986"/>
                </a:ext>
                <a:ext uri="{FF2B5EF4-FFF2-40B4-BE49-F238E27FC236}">
                  <a16:creationId xmlns:a16="http://schemas.microsoft.com/office/drawing/2014/main" id="{00000000-0008-0000-0700-000002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7G</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22</xdr:row>
          <xdr:rowOff>0</xdr:rowOff>
        </xdr:from>
        <xdr:to>
          <xdr:col>5</xdr:col>
          <xdr:colOff>137160</xdr:colOff>
          <xdr:row>22</xdr:row>
          <xdr:rowOff>0</xdr:rowOff>
        </xdr:to>
        <xdr:sp macro="" textlink="">
          <xdr:nvSpPr>
            <xdr:cNvPr id="41987" name="Label 3" hidden="1">
              <a:extLst>
                <a:ext uri="{63B3BB69-23CF-44E3-9099-C40C66FF867C}">
                  <a14:compatExt spid="_x0000_s41987"/>
                </a:ext>
                <a:ext uri="{FF2B5EF4-FFF2-40B4-BE49-F238E27FC236}">
                  <a16:creationId xmlns:a16="http://schemas.microsoft.com/office/drawing/2014/main" id="{00000000-0008-0000-0700-000003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7H</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88" name="Label 4" hidden="1">
              <a:extLst>
                <a:ext uri="{63B3BB69-23CF-44E3-9099-C40C66FF867C}">
                  <a14:compatExt spid="_x0000_s41988"/>
                </a:ext>
                <a:ext uri="{FF2B5EF4-FFF2-40B4-BE49-F238E27FC236}">
                  <a16:creationId xmlns:a16="http://schemas.microsoft.com/office/drawing/2014/main" id="{00000000-0008-0000-0700-000004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8E</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89" name="Label 5" hidden="1">
              <a:extLst>
                <a:ext uri="{63B3BB69-23CF-44E3-9099-C40C66FF867C}">
                  <a14:compatExt spid="_x0000_s41989"/>
                </a:ext>
                <a:ext uri="{FF2B5EF4-FFF2-40B4-BE49-F238E27FC236}">
                  <a16:creationId xmlns:a16="http://schemas.microsoft.com/office/drawing/2014/main" id="{00000000-0008-0000-0700-000005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8D</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90" name="Label 6" hidden="1">
              <a:extLst>
                <a:ext uri="{63B3BB69-23CF-44E3-9099-C40C66FF867C}">
                  <a14:compatExt spid="_x0000_s41990"/>
                </a:ext>
                <a:ext uri="{FF2B5EF4-FFF2-40B4-BE49-F238E27FC236}">
                  <a16:creationId xmlns:a16="http://schemas.microsoft.com/office/drawing/2014/main" id="{00000000-0008-0000-0700-000006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8D</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22</xdr:row>
          <xdr:rowOff>0</xdr:rowOff>
        </xdr:from>
        <xdr:to>
          <xdr:col>5</xdr:col>
          <xdr:colOff>137160</xdr:colOff>
          <xdr:row>22</xdr:row>
          <xdr:rowOff>0</xdr:rowOff>
        </xdr:to>
        <xdr:sp macro="" textlink="">
          <xdr:nvSpPr>
            <xdr:cNvPr id="41991" name="Label 7" hidden="1">
              <a:extLst>
                <a:ext uri="{63B3BB69-23CF-44E3-9099-C40C66FF867C}">
                  <a14:compatExt spid="_x0000_s41991"/>
                </a:ext>
                <a:ext uri="{FF2B5EF4-FFF2-40B4-BE49-F238E27FC236}">
                  <a16:creationId xmlns:a16="http://schemas.microsoft.com/office/drawing/2014/main" id="{00000000-0008-0000-0700-000007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7G</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92" name="Label 8" hidden="1">
              <a:extLst>
                <a:ext uri="{63B3BB69-23CF-44E3-9099-C40C66FF867C}">
                  <a14:compatExt spid="_x0000_s41992"/>
                </a:ext>
                <a:ext uri="{FF2B5EF4-FFF2-40B4-BE49-F238E27FC236}">
                  <a16:creationId xmlns:a16="http://schemas.microsoft.com/office/drawing/2014/main" id="{00000000-0008-0000-0700-000008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8E</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60960</xdr:colOff>
          <xdr:row>31</xdr:row>
          <xdr:rowOff>0</xdr:rowOff>
        </xdr:from>
        <xdr:to>
          <xdr:col>5</xdr:col>
          <xdr:colOff>137160</xdr:colOff>
          <xdr:row>31</xdr:row>
          <xdr:rowOff>0</xdr:rowOff>
        </xdr:to>
        <xdr:sp macro="" textlink="">
          <xdr:nvSpPr>
            <xdr:cNvPr id="41993" name="Label 9" hidden="1">
              <a:extLst>
                <a:ext uri="{63B3BB69-23CF-44E3-9099-C40C66FF867C}">
                  <a14:compatExt spid="_x0000_s41993"/>
                </a:ext>
                <a:ext uri="{FF2B5EF4-FFF2-40B4-BE49-F238E27FC236}">
                  <a16:creationId xmlns:a16="http://schemas.microsoft.com/office/drawing/2014/main" id="{00000000-0008-0000-0700-000009A4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txBody>
            <a:bodyPr vertOverflow="clip" wrap="square" lIns="27432" tIns="22860" rIns="0" bIns="0" anchor="t" upright="1"/>
            <a:lstStyle/>
            <a:p>
              <a:pPr algn="l" rtl="0">
                <a:defRPr sz="1000"/>
              </a:pPr>
              <a:r>
                <a:rPr lang="en-AU" sz="800" b="0" i="0" u="none" strike="noStrike" baseline="0">
                  <a:solidFill>
                    <a:srgbClr val="000000"/>
                  </a:solidFill>
                  <a:latin typeface="Tahoma"/>
                  <a:ea typeface="Tahoma"/>
                  <a:cs typeface="Tahoma"/>
                </a:rPr>
                <a:t>8D</a:t>
              </a:r>
            </a:p>
          </xdr:txBody>
        </xdr:sp>
        <xdr:clientData/>
      </xdr:twoCellAnchor>
    </mc:Choice>
    <mc:Fallback/>
  </mc:AlternateContent>
  <xdr:twoCellAnchor>
    <xdr:from>
      <xdr:col>10</xdr:col>
      <xdr:colOff>230909</xdr:colOff>
      <xdr:row>13</xdr:row>
      <xdr:rowOff>23091</xdr:rowOff>
    </xdr:from>
    <xdr:to>
      <xdr:col>13</xdr:col>
      <xdr:colOff>44219</xdr:colOff>
      <xdr:row>19</xdr:row>
      <xdr:rowOff>103947</xdr:rowOff>
    </xdr:to>
    <xdr:sp macro="" textlink="">
      <xdr:nvSpPr>
        <xdr:cNvPr id="4" name="Rounded Rectangular Callout 1">
          <a:extLst>
            <a:ext uri="{FF2B5EF4-FFF2-40B4-BE49-F238E27FC236}">
              <a16:creationId xmlns:a16="http://schemas.microsoft.com/office/drawing/2014/main" id="{00000000-0008-0000-0700-000004000000}"/>
            </a:ext>
          </a:extLst>
        </xdr:cNvPr>
        <xdr:cNvSpPr/>
      </xdr:nvSpPr>
      <xdr:spPr>
        <a:xfrm rot="10800000" flipH="1" flipV="1">
          <a:off x="6622184" y="2394816"/>
          <a:ext cx="1670685" cy="909531"/>
        </a:xfrm>
        <a:prstGeom prst="wedgeRectCallout">
          <a:avLst>
            <a:gd name="adj1" fmla="val -60735"/>
            <a:gd name="adj2" fmla="val -33686"/>
          </a:avLst>
        </a:prstGeom>
        <a:solidFill>
          <a:srgbClr val="A3DBE8"/>
        </a:solidFill>
        <a:ln w="3175">
          <a:solidFill>
            <a:schemeClr val="tx1">
              <a:lumMod val="50000"/>
              <a:lumOff val="50000"/>
            </a:schemeClr>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900" b="1">
              <a:solidFill>
                <a:sysClr val="windowText" lastClr="000000"/>
              </a:solidFill>
            </a:rPr>
            <a:t>Entities that have PPE under operating leases will need to manually add the balances disclosed in second table in</a:t>
          </a:r>
          <a:r>
            <a:rPr lang="en-AU" sz="900" b="1" baseline="0">
              <a:solidFill>
                <a:sysClr val="windowText" lastClr="000000"/>
              </a:solidFill>
            </a:rPr>
            <a:t> Note FPOPPE3.2</a:t>
          </a:r>
          <a:endParaRPr lang="en-AU" sz="90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9525</xdr:colOff>
      <xdr:row>104</xdr:row>
      <xdr:rowOff>9525</xdr:rowOff>
    </xdr:from>
    <xdr:to>
      <xdr:col>10</xdr:col>
      <xdr:colOff>0</xdr:colOff>
      <xdr:row>115</xdr:row>
      <xdr:rowOff>171450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1323975" y="16535400"/>
          <a:ext cx="5819775" cy="2124075"/>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ea typeface="Cambria" panose="02040503050406030204" pitchFamily="18" charset="0"/>
              <a:cs typeface="Times New Roman" panose="02020603050405020304" pitchFamily="18" charset="0"/>
            </a:rPr>
            <a:t>Accounting Policy</a:t>
          </a:r>
        </a:p>
        <a:p>
          <a:r>
            <a:rPr lang="en-AU" sz="900" i="1" u="sng">
              <a:solidFill>
                <a:schemeClr val="dk1"/>
              </a:solidFill>
              <a:effectLst/>
              <a:latin typeface="Cambria" panose="02040503050406030204" pitchFamily="18" charset="0"/>
              <a:ea typeface="Cambria" panose="02040503050406030204" pitchFamily="18" charset="0"/>
              <a:cs typeface="+mn-cs"/>
            </a:rPr>
            <a:t>Equity Injections </a:t>
          </a:r>
          <a:endParaRPr lang="en-AU" sz="900">
            <a:solidFill>
              <a:schemeClr val="dk1"/>
            </a:solidFill>
            <a:effectLst/>
            <a:latin typeface="Cambria" panose="02040503050406030204" pitchFamily="18" charset="0"/>
            <a:ea typeface="Cambria" panose="02040503050406030204" pitchFamily="18" charset="0"/>
            <a:cs typeface="+mn-cs"/>
          </a:endParaRPr>
        </a:p>
        <a:p>
          <a:r>
            <a:rPr lang="en-AU" sz="900">
              <a:solidFill>
                <a:schemeClr val="dk1"/>
              </a:solidFill>
              <a:effectLst/>
              <a:latin typeface="Cambria" panose="02040503050406030204" pitchFamily="18" charset="0"/>
              <a:ea typeface="Cambria" panose="02040503050406030204" pitchFamily="18" charset="0"/>
              <a:cs typeface="+mn-cs"/>
            </a:rPr>
            <a:t>Amounts appropriated which are designated as ‘equity injections’ for a year (less any formal reductions) and Departmental Capital Budgets (DCBs) are recognised directly in contributed equity in that year.</a:t>
          </a:r>
        </a:p>
        <a:p>
          <a:r>
            <a:rPr lang="en-AU" sz="900" i="1" u="none" strike="noStrike">
              <a:solidFill>
                <a:schemeClr val="dk1"/>
              </a:solidFill>
              <a:effectLst/>
              <a:latin typeface="Cambria" panose="02040503050406030204" pitchFamily="18" charset="0"/>
              <a:ea typeface="Cambria" panose="02040503050406030204" pitchFamily="18" charset="0"/>
              <a:cs typeface="+mn-cs"/>
            </a:rPr>
            <a:t> </a:t>
          </a:r>
          <a:endParaRPr lang="en-AU" sz="900">
            <a:solidFill>
              <a:schemeClr val="dk1"/>
            </a:solidFill>
            <a:effectLst/>
            <a:latin typeface="Cambria" panose="02040503050406030204" pitchFamily="18" charset="0"/>
            <a:ea typeface="Cambria" panose="02040503050406030204" pitchFamily="18" charset="0"/>
            <a:cs typeface="+mn-cs"/>
          </a:endParaRPr>
        </a:p>
        <a:p>
          <a:r>
            <a:rPr lang="en-AU" sz="900" i="1" u="sng">
              <a:solidFill>
                <a:schemeClr val="dk1"/>
              </a:solidFill>
              <a:effectLst/>
              <a:latin typeface="Cambria" panose="02040503050406030204" pitchFamily="18" charset="0"/>
              <a:ea typeface="Cambria" panose="02040503050406030204" pitchFamily="18" charset="0"/>
              <a:cs typeface="+mn-cs"/>
            </a:rPr>
            <a:t>Restructuring of Administrative Arrangements</a:t>
          </a:r>
          <a:endParaRPr lang="en-AU" sz="900">
            <a:solidFill>
              <a:schemeClr val="dk1"/>
            </a:solidFill>
            <a:effectLst/>
            <a:latin typeface="Cambria" panose="02040503050406030204" pitchFamily="18" charset="0"/>
            <a:ea typeface="Cambria" panose="02040503050406030204" pitchFamily="18" charset="0"/>
            <a:cs typeface="+mn-cs"/>
          </a:endParaRPr>
        </a:p>
        <a:p>
          <a:r>
            <a:rPr lang="en-AU" sz="900">
              <a:solidFill>
                <a:schemeClr val="dk1"/>
              </a:solidFill>
              <a:effectLst/>
              <a:latin typeface="Cambria" panose="02040503050406030204" pitchFamily="18" charset="0"/>
              <a:ea typeface="Cambria" panose="02040503050406030204" pitchFamily="18" charset="0"/>
              <a:cs typeface="+mn-cs"/>
            </a:rPr>
            <a:t>Net assets received from or relinquished to another Government entity under a restructuring of administrative arrangements are adjusted at their book value directly against contributed equity.</a:t>
          </a:r>
        </a:p>
        <a:p>
          <a:r>
            <a:rPr lang="en-AU" sz="900" i="1" u="none" strike="noStrike">
              <a:solidFill>
                <a:schemeClr val="dk1"/>
              </a:solidFill>
              <a:effectLst/>
              <a:latin typeface="Cambria" panose="02040503050406030204" pitchFamily="18" charset="0"/>
              <a:ea typeface="Cambria" panose="02040503050406030204" pitchFamily="18" charset="0"/>
              <a:cs typeface="+mn-cs"/>
            </a:rPr>
            <a:t> </a:t>
          </a:r>
          <a:endParaRPr lang="en-AU" sz="900">
            <a:solidFill>
              <a:schemeClr val="dk1"/>
            </a:solidFill>
            <a:effectLst/>
            <a:latin typeface="Cambria" panose="02040503050406030204" pitchFamily="18" charset="0"/>
            <a:ea typeface="Cambria" panose="02040503050406030204" pitchFamily="18" charset="0"/>
            <a:cs typeface="+mn-cs"/>
          </a:endParaRPr>
        </a:p>
        <a:p>
          <a:r>
            <a:rPr lang="en-AU" sz="900" i="1" u="sng">
              <a:solidFill>
                <a:schemeClr val="dk1"/>
              </a:solidFill>
              <a:effectLst/>
              <a:latin typeface="Cambria" panose="02040503050406030204" pitchFamily="18" charset="0"/>
              <a:ea typeface="Cambria" panose="02040503050406030204" pitchFamily="18" charset="0"/>
              <a:cs typeface="+mn-cs"/>
            </a:rPr>
            <a:t>Other Distributions to Owners</a:t>
          </a:r>
          <a:endParaRPr lang="en-AU" sz="900">
            <a:solidFill>
              <a:schemeClr val="dk1"/>
            </a:solidFill>
            <a:effectLst/>
            <a:latin typeface="Cambria" panose="02040503050406030204" pitchFamily="18" charset="0"/>
            <a:ea typeface="Cambria" panose="02040503050406030204" pitchFamily="18" charset="0"/>
            <a:cs typeface="+mn-cs"/>
          </a:endParaRPr>
        </a:p>
        <a:p>
          <a:r>
            <a:rPr lang="en-AU" sz="900">
              <a:solidFill>
                <a:schemeClr val="dk1"/>
              </a:solidFill>
              <a:effectLst/>
              <a:latin typeface="Cambria" panose="02040503050406030204" pitchFamily="18" charset="0"/>
              <a:ea typeface="Cambria" panose="02040503050406030204" pitchFamily="18" charset="0"/>
              <a:cs typeface="+mn-cs"/>
            </a:rPr>
            <a:t>The FRR require that distributions to owners be debited to contributed equity unless it is in the nature of a dividend.  In </a:t>
          </a:r>
          <a:r>
            <a:rPr lang="en-AU" sz="900">
              <a:solidFill>
                <a:srgbClr val="FF0000"/>
              </a:solidFill>
              <a:effectLst/>
              <a:latin typeface="Cambria" panose="02040503050406030204" pitchFamily="18" charset="0"/>
              <a:ea typeface="Cambria" panose="02040503050406030204" pitchFamily="18" charset="0"/>
              <a:cs typeface="+mn-cs"/>
            </a:rPr>
            <a:t>20X1-X2</a:t>
          </a:r>
          <a:r>
            <a:rPr lang="en-AU" sz="900">
              <a:solidFill>
                <a:schemeClr val="dk1"/>
              </a:solidFill>
              <a:effectLst/>
              <a:latin typeface="Cambria" panose="02040503050406030204" pitchFamily="18" charset="0"/>
              <a:ea typeface="Cambria" panose="02040503050406030204" pitchFamily="18" charset="0"/>
              <a:cs typeface="+mn-cs"/>
            </a:rPr>
            <a:t>, by agreement with the Department of Finance, the entity [……].</a:t>
          </a:r>
        </a:p>
      </xdr:txBody>
    </xdr:sp>
    <xdr:clientData/>
  </xdr:twoCellAnchor>
  <xdr:twoCellAnchor>
    <xdr:from>
      <xdr:col>4</xdr:col>
      <xdr:colOff>12700</xdr:colOff>
      <xdr:row>116</xdr:row>
      <xdr:rowOff>129540</xdr:rowOff>
    </xdr:from>
    <xdr:to>
      <xdr:col>10</xdr:col>
      <xdr:colOff>0</xdr:colOff>
      <xdr:row>120</xdr:row>
      <xdr:rowOff>0</xdr:rowOff>
    </xdr:to>
    <xdr:sp macro="" textlink="">
      <xdr:nvSpPr>
        <xdr:cNvPr id="3" name="TextBox 2">
          <a:extLst>
            <a:ext uri="{FF2B5EF4-FFF2-40B4-BE49-F238E27FC236}">
              <a16:creationId xmlns:a16="http://schemas.microsoft.com/office/drawing/2014/main" id="{00000000-0008-0000-0800-000003000000}"/>
            </a:ext>
          </a:extLst>
        </xdr:cNvPr>
        <xdr:cNvSpPr txBox="1"/>
      </xdr:nvSpPr>
      <xdr:spPr>
        <a:xfrm>
          <a:off x="1327150" y="18798540"/>
          <a:ext cx="5816600" cy="803910"/>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ea typeface="Cambria" panose="02040503050406030204" pitchFamily="18" charset="0"/>
              <a:cs typeface="Times New Roman" panose="02020603050405020304" pitchFamily="18" charset="0"/>
            </a:rPr>
            <a:t>Budget Variances Commentary</a:t>
          </a:r>
        </a:p>
        <a:p>
          <a:endParaRPr lang="en-AU" sz="900" b="1" i="0" u="none">
            <a:latin typeface="Cambria" panose="02040503050406030204" pitchFamily="18" charset="0"/>
            <a:ea typeface="Cambria" panose="02040503050406030204" pitchFamily="18" charset="0"/>
            <a:cs typeface="Times New Roman" panose="02020603050405020304" pitchFamily="18" charset="0"/>
          </a:endParaRPr>
        </a:p>
        <a:p>
          <a:r>
            <a:rPr lang="en-AU" sz="900" b="1" i="0" u="none">
              <a:solidFill>
                <a:schemeClr val="dk1"/>
              </a:solidFill>
              <a:effectLst/>
              <a:latin typeface="Cambria" panose="02040503050406030204" pitchFamily="18" charset="0"/>
              <a:ea typeface="Cambria" panose="02040503050406030204" pitchFamily="18" charset="0"/>
              <a:cs typeface="Times New Roman" panose="02020603050405020304" pitchFamily="18" charset="0"/>
            </a:rPr>
            <a:t>Statement of Changes in Equity for not-for-profit Reporting Entities</a:t>
          </a:r>
        </a:p>
        <a:p>
          <a:r>
            <a:rPr lang="en-AU" sz="900" i="0" u="none">
              <a:solidFill>
                <a:schemeClr val="dk1"/>
              </a:solidFill>
              <a:effectLst/>
              <a:latin typeface="Cambria" panose="02040503050406030204" pitchFamily="18" charset="0"/>
              <a:ea typeface="Cambria" panose="02040503050406030204" pitchFamily="18" charset="0"/>
              <a:cs typeface="+mn-cs"/>
            </a:rPr>
            <a:t>[Disclose relevant budget variance explanation]</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13335</xdr:colOff>
      <xdr:row>65</xdr:row>
      <xdr:rowOff>110490</xdr:rowOff>
    </xdr:from>
    <xdr:to>
      <xdr:col>9</xdr:col>
      <xdr:colOff>575310</xdr:colOff>
      <xdr:row>69</xdr:row>
      <xdr:rowOff>110490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51585" y="11283315"/>
          <a:ext cx="6267450" cy="723900"/>
        </a:xfrm>
        <a:prstGeom prst="rect">
          <a:avLst/>
        </a:prstGeom>
        <a:noFill/>
        <a:ln w="12700" cmpd="sng">
          <a:solidFill>
            <a:srgbClr val="0095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lang="en-AU" sz="900" b="1">
              <a:latin typeface="Cambria" panose="02040503050406030204" pitchFamily="18" charset="0"/>
              <a:ea typeface="Cambria" panose="02040503050406030204" pitchFamily="18" charset="0"/>
              <a:cs typeface="Times New Roman" panose="02020603050405020304" pitchFamily="18" charset="0"/>
            </a:rPr>
            <a:t>Budget Variances Commentary</a:t>
          </a:r>
        </a:p>
        <a:p>
          <a:endParaRPr lang="en-AU" sz="900" b="1" i="0" u="none">
            <a:latin typeface="Cambria" panose="02040503050406030204" pitchFamily="18" charset="0"/>
            <a:ea typeface="Cambria" panose="02040503050406030204" pitchFamily="18" charset="0"/>
            <a:cs typeface="Times New Roman" panose="02020603050405020304" pitchFamily="18" charset="0"/>
          </a:endParaRPr>
        </a:p>
        <a:p>
          <a:r>
            <a:rPr lang="en-AU" sz="900" b="1" i="0" u="none">
              <a:solidFill>
                <a:schemeClr val="dk1"/>
              </a:solidFill>
              <a:effectLst/>
              <a:latin typeface="Cambria" panose="02040503050406030204" pitchFamily="18" charset="0"/>
              <a:ea typeface="Cambria" panose="02040503050406030204" pitchFamily="18" charset="0"/>
              <a:cs typeface="Times New Roman" panose="02020603050405020304" pitchFamily="18" charset="0"/>
            </a:rPr>
            <a:t>Cash Flow Statement for not-for-profit Reporting Entities</a:t>
          </a:r>
        </a:p>
        <a:p>
          <a:r>
            <a:rPr lang="en-AU" sz="900" i="0" u="none">
              <a:solidFill>
                <a:schemeClr val="dk1"/>
              </a:solidFill>
              <a:effectLst/>
              <a:latin typeface="Cambria" panose="02040503050406030204" pitchFamily="18" charset="0"/>
              <a:ea typeface="Cambria" panose="02040503050406030204" pitchFamily="18" charset="0"/>
              <a:cs typeface="+mn-cs"/>
            </a:rPr>
            <a:t>[Disclose relevant budget variance explanation]</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CA02F80-1AA7-4AE3-87EE-63238E86101B}" name="TBLStructure" displayName="TBLStructure" ref="A1:Q112" totalsRowShown="0" headerRowDxfId="24" dataDxfId="23">
  <autoFilter ref="A1:Q112" xr:uid="{00000000-0009-0000-0100-000001000000}"/>
  <tableColumns count="17">
    <tableColumn id="12" xr3:uid="{D62BAF77-A9A4-4C56-A86A-9FD6C744D3C2}" name="Model Reference" dataDxfId="22"/>
    <tableColumn id="1" xr3:uid="{7087E141-CDE8-4851-BB10-75040AB3731F}" name="Section" dataDxfId="21"/>
    <tableColumn id="2" xr3:uid="{8AFBCAF2-9247-4EE1-A7CA-E44907A341F8}" name="Number" dataDxfId="20">
      <calculatedColumnFormula>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calculatedColumnFormula>
    </tableColumn>
    <tableColumn id="3" xr3:uid="{BDA59253-7D17-42C7-BE43-C1398718FB94}" name="Sub-category" dataDxfId="19"/>
    <tableColumn id="4" xr3:uid="{BA0AC96C-458D-4B24-BEFA-0E32F59EB606}" name="Sub Number" dataDxfId="18">
      <calculatedColumnFormula>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calculatedColumnFormula>
    </tableColumn>
    <tableColumn id="5" xr3:uid="{94EFD82C-3FF7-46CE-A772-F698EB3B7D0E}" name="Note Title" dataDxfId="17"/>
    <tableColumn id="6" xr3:uid="{14484261-30BA-49D0-985A-E6C0B901AE7E}" name="Note Reference" dataDxfId="16">
      <calculatedColumnFormula>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calculatedColumnFormula>
    </tableColumn>
    <tableColumn id="14" xr3:uid="{78491FEB-923C-439B-A57D-D9DDC9F110FB}" name="Full Note Ref" dataDxfId="15">
      <calculatedColumnFormula>IF(TBLStructure[[#This Row],[Section]]="Primary",TBLStructure[[#This Row],[Note Title]],TBLStructure[[#This Row],[Number]]&amp;"."&amp;TBLStructure[[#This Row],[Sub Number]]&amp;TBLStructure[[#This Row],[Note Reference]])</calculatedColumnFormula>
    </tableColumn>
    <tableColumn id="7" xr3:uid="{50DF3ECC-D349-43B0-90AE-228E24E9EB26}" name="Full Note Title" dataDxfId="14">
      <calculatedColumnFormula>IF(TBLStructure[[#This Row],[Section]]="Primary",TBLStructure[[#This Row],[Note Title]],TBLStructure[[#This Row],[Full Note Ref]]&amp; ": " &amp; TBLStructure[[#This Row],[Note Title]])</calculatedColumnFormula>
    </tableColumn>
    <tableColumn id="8" xr3:uid="{7D358A69-7F0D-44D3-961E-22C97839CDB8}" name="Use Note" dataDxfId="13"/>
    <tableColumn id="11" xr3:uid="{C60A924C-9445-4B33-B79A-C9F0B778870D}" name="Sheet Ref" dataDxfId="12"/>
    <tableColumn id="10" xr3:uid="{3FF5537A-A729-4969-9987-BA65D58AE01D}" name="Control Type" dataDxfId="11"/>
    <tableColumn id="9" xr3:uid="{B4D9D694-3964-4F0B-8C72-AD67FD236523}" name="Sheet Name" dataDxfId="10">
      <calculatedColumnFormula>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calculatedColumnFormula>
    </tableColumn>
    <tableColumn id="15" xr3:uid="{5C9D2992-C70B-4864-9978-10DF9E6A984E}" name="Current Sheet Name" dataDxfId="9"/>
    <tableColumn id="16" xr3:uid="{D502FF75-5995-431F-A78B-15E3678E4CA3}" name="IsSame" dataDxfId="8">
      <calculatedColumnFormula>TBLStructure[[#This Row],[Current Sheet Name]]=TBLStructure[[#This Row],[Sheet Name]]</calculatedColumnFormula>
    </tableColumn>
    <tableColumn id="13" xr3:uid="{099E4661-D252-4609-ABD0-42348E61D5FA}" name="Page Orientation" dataDxfId="7"/>
    <tableColumn id="17" xr3:uid="{B311600E-8739-4CE5-8FC0-E2A8FBBE1630}" name="Tier" dataDxfId="6"/>
  </tableColumns>
  <tableStyleInfo name="TableStyleLight4 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printerSettings" Target="../printerSettings/printerSettings10.bin"/><Relationship Id="rId1" Type="http://schemas.openxmlformats.org/officeDocument/2006/relationships/hyperlink" Target="http://[s9l0];/"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8" Type="http://schemas.openxmlformats.org/officeDocument/2006/relationships/hyperlink" Target="http://[s10l7];/" TargetMode="External"/><Relationship Id="rId13" Type="http://schemas.openxmlformats.org/officeDocument/2006/relationships/hyperlink" Target="http://[s10l12];/" TargetMode="External"/><Relationship Id="rId18" Type="http://schemas.openxmlformats.org/officeDocument/2006/relationships/hyperlink" Target="http://[s10l17];/" TargetMode="External"/><Relationship Id="rId26" Type="http://schemas.openxmlformats.org/officeDocument/2006/relationships/customProperty" Target="../customProperty11.bin"/><Relationship Id="rId3" Type="http://schemas.openxmlformats.org/officeDocument/2006/relationships/hyperlink" Target="http://[s10l2];/" TargetMode="External"/><Relationship Id="rId21" Type="http://schemas.openxmlformats.org/officeDocument/2006/relationships/hyperlink" Target="http://[s10l20];/" TargetMode="External"/><Relationship Id="rId7" Type="http://schemas.openxmlformats.org/officeDocument/2006/relationships/hyperlink" Target="http://[s10l6];/" TargetMode="External"/><Relationship Id="rId12" Type="http://schemas.openxmlformats.org/officeDocument/2006/relationships/hyperlink" Target="http://[s10l11];/" TargetMode="External"/><Relationship Id="rId17" Type="http://schemas.openxmlformats.org/officeDocument/2006/relationships/hyperlink" Target="http://[s10l16];/" TargetMode="External"/><Relationship Id="rId25" Type="http://schemas.openxmlformats.org/officeDocument/2006/relationships/printerSettings" Target="../printerSettings/printerSettings11.bin"/><Relationship Id="rId2" Type="http://schemas.openxmlformats.org/officeDocument/2006/relationships/hyperlink" Target="http://[s10l1];/" TargetMode="External"/><Relationship Id="rId16" Type="http://schemas.openxmlformats.org/officeDocument/2006/relationships/hyperlink" Target="http://[s10l15];/" TargetMode="External"/><Relationship Id="rId20" Type="http://schemas.openxmlformats.org/officeDocument/2006/relationships/hyperlink" Target="http://[s10l19];/" TargetMode="External"/><Relationship Id="rId1" Type="http://schemas.openxmlformats.org/officeDocument/2006/relationships/hyperlink" Target="http://[s10l0];/" TargetMode="External"/><Relationship Id="rId6" Type="http://schemas.openxmlformats.org/officeDocument/2006/relationships/hyperlink" Target="http://[s10l5];/" TargetMode="External"/><Relationship Id="rId11" Type="http://schemas.openxmlformats.org/officeDocument/2006/relationships/hyperlink" Target="http://[s10l10];/" TargetMode="External"/><Relationship Id="rId24" Type="http://schemas.openxmlformats.org/officeDocument/2006/relationships/hyperlink" Target="http://[s10l23];/" TargetMode="External"/><Relationship Id="rId5" Type="http://schemas.openxmlformats.org/officeDocument/2006/relationships/hyperlink" Target="http://[s10l4];/" TargetMode="External"/><Relationship Id="rId15" Type="http://schemas.openxmlformats.org/officeDocument/2006/relationships/hyperlink" Target="http://[s10l14];/" TargetMode="External"/><Relationship Id="rId23" Type="http://schemas.openxmlformats.org/officeDocument/2006/relationships/hyperlink" Target="http://[s10l22];/" TargetMode="External"/><Relationship Id="rId10" Type="http://schemas.openxmlformats.org/officeDocument/2006/relationships/hyperlink" Target="http://[s10l9];/" TargetMode="External"/><Relationship Id="rId19" Type="http://schemas.openxmlformats.org/officeDocument/2006/relationships/hyperlink" Target="http://[s10l18];/" TargetMode="External"/><Relationship Id="rId4" Type="http://schemas.openxmlformats.org/officeDocument/2006/relationships/hyperlink" Target="http://[s10l3];/" TargetMode="External"/><Relationship Id="rId9" Type="http://schemas.openxmlformats.org/officeDocument/2006/relationships/hyperlink" Target="http://[s10l8];/" TargetMode="External"/><Relationship Id="rId14" Type="http://schemas.openxmlformats.org/officeDocument/2006/relationships/hyperlink" Target="http://[s10l13];/" TargetMode="External"/><Relationship Id="rId22" Type="http://schemas.openxmlformats.org/officeDocument/2006/relationships/hyperlink" Target="http://[s10l21];/" TargetMode="External"/><Relationship Id="rId27"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8" Type="http://schemas.openxmlformats.org/officeDocument/2006/relationships/hyperlink" Target="http://[s11l9];/" TargetMode="External"/><Relationship Id="rId13" Type="http://schemas.openxmlformats.org/officeDocument/2006/relationships/hyperlink" Target="http://[s11l14];/" TargetMode="External"/><Relationship Id="rId18" Type="http://schemas.openxmlformats.org/officeDocument/2006/relationships/hyperlink" Target="http://[s11l20];/" TargetMode="External"/><Relationship Id="rId26" Type="http://schemas.openxmlformats.org/officeDocument/2006/relationships/customProperty" Target="../customProperty12.bin"/><Relationship Id="rId3" Type="http://schemas.openxmlformats.org/officeDocument/2006/relationships/hyperlink" Target="http://[s11l3];/" TargetMode="External"/><Relationship Id="rId21" Type="http://schemas.openxmlformats.org/officeDocument/2006/relationships/hyperlink" Target="http://[s11l23];/" TargetMode="External"/><Relationship Id="rId7" Type="http://schemas.openxmlformats.org/officeDocument/2006/relationships/hyperlink" Target="http://[s11l8];/" TargetMode="External"/><Relationship Id="rId12" Type="http://schemas.openxmlformats.org/officeDocument/2006/relationships/hyperlink" Target="http://[s11l13];/" TargetMode="External"/><Relationship Id="rId17" Type="http://schemas.openxmlformats.org/officeDocument/2006/relationships/hyperlink" Target="http://[s11l19];/" TargetMode="External"/><Relationship Id="rId25" Type="http://schemas.openxmlformats.org/officeDocument/2006/relationships/printerSettings" Target="../printerSettings/printerSettings12.bin"/><Relationship Id="rId2" Type="http://schemas.openxmlformats.org/officeDocument/2006/relationships/hyperlink" Target="http://[s11l1];/" TargetMode="External"/><Relationship Id="rId16" Type="http://schemas.openxmlformats.org/officeDocument/2006/relationships/hyperlink" Target="http://[s11l17];/" TargetMode="External"/><Relationship Id="rId20" Type="http://schemas.openxmlformats.org/officeDocument/2006/relationships/hyperlink" Target="http://[s11l22];/" TargetMode="External"/><Relationship Id="rId1" Type="http://schemas.openxmlformats.org/officeDocument/2006/relationships/hyperlink" Target="http://[s11l0];/" TargetMode="External"/><Relationship Id="rId6" Type="http://schemas.openxmlformats.org/officeDocument/2006/relationships/hyperlink" Target="http://[s11l7];/" TargetMode="External"/><Relationship Id="rId11" Type="http://schemas.openxmlformats.org/officeDocument/2006/relationships/hyperlink" Target="http://[s11l12];/" TargetMode="External"/><Relationship Id="rId24" Type="http://schemas.openxmlformats.org/officeDocument/2006/relationships/hyperlink" Target="http://[s11l29];/" TargetMode="External"/><Relationship Id="rId5" Type="http://schemas.openxmlformats.org/officeDocument/2006/relationships/hyperlink" Target="http://[s11l6];/" TargetMode="External"/><Relationship Id="rId15" Type="http://schemas.openxmlformats.org/officeDocument/2006/relationships/hyperlink" Target="http://[s11l16];/" TargetMode="External"/><Relationship Id="rId23" Type="http://schemas.openxmlformats.org/officeDocument/2006/relationships/hyperlink" Target="http://[s11l27];/" TargetMode="External"/><Relationship Id="rId10" Type="http://schemas.openxmlformats.org/officeDocument/2006/relationships/hyperlink" Target="http://[s11l11];/" TargetMode="External"/><Relationship Id="rId19" Type="http://schemas.openxmlformats.org/officeDocument/2006/relationships/hyperlink" Target="http://[s11l21];/" TargetMode="External"/><Relationship Id="rId4" Type="http://schemas.openxmlformats.org/officeDocument/2006/relationships/hyperlink" Target="http://[s11l5];/" TargetMode="External"/><Relationship Id="rId9" Type="http://schemas.openxmlformats.org/officeDocument/2006/relationships/hyperlink" Target="http://[s11l10];/" TargetMode="External"/><Relationship Id="rId14" Type="http://schemas.openxmlformats.org/officeDocument/2006/relationships/hyperlink" Target="http://[s11l15];/" TargetMode="External"/><Relationship Id="rId22" Type="http://schemas.openxmlformats.org/officeDocument/2006/relationships/hyperlink" Target="http://[s11l25];/" TargetMode="External"/><Relationship Id="rId27"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ustomProperty" Target="../customProperty14.bin"/><Relationship Id="rId2" Type="http://schemas.openxmlformats.org/officeDocument/2006/relationships/printerSettings" Target="../printerSettings/printerSettings14.bin"/><Relationship Id="rId1" Type="http://schemas.openxmlformats.org/officeDocument/2006/relationships/hyperlink" Target="http://[s13l0];/"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customProperty" Target="../customProperty34.bin"/><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3l3];/" TargetMode="External"/><Relationship Id="rId1" Type="http://schemas.openxmlformats.org/officeDocument/2006/relationships/hyperlink" Target="http://[s3l4];/" TargetMode="External"/><Relationship Id="rId5" Type="http://schemas.openxmlformats.org/officeDocument/2006/relationships/drawing" Target="../drawings/drawing4.xml"/><Relationship Id="rId4" Type="http://schemas.openxmlformats.org/officeDocument/2006/relationships/customProperty" Target="../customProperty4.bin"/></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customProperty" Target="../customProperty40.bin"/><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customProperty" Target="../customProperty41.bin"/><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customProperty" Target="../customProperty42.bin"/><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40.xml"/><Relationship Id="rId2" Type="http://schemas.openxmlformats.org/officeDocument/2006/relationships/customProperty" Target="../customProperty43.bin"/><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41.xml"/><Relationship Id="rId2" Type="http://schemas.openxmlformats.org/officeDocument/2006/relationships/customProperty" Target="../customProperty44.bin"/><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42.xml"/><Relationship Id="rId2" Type="http://schemas.openxmlformats.org/officeDocument/2006/relationships/customProperty" Target="../customProperty45.bin"/><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43.xml"/><Relationship Id="rId2" Type="http://schemas.openxmlformats.org/officeDocument/2006/relationships/customProperty" Target="../customProperty46.bin"/><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4.xml"/><Relationship Id="rId2" Type="http://schemas.openxmlformats.org/officeDocument/2006/relationships/customProperty" Target="../customProperty47.bin"/><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6l7];/" TargetMode="External"/><Relationship Id="rId13" Type="http://schemas.openxmlformats.org/officeDocument/2006/relationships/hyperlink" Target="http://[s6l12];/" TargetMode="External"/><Relationship Id="rId18" Type="http://schemas.openxmlformats.org/officeDocument/2006/relationships/hyperlink" Target="http://[s6l18];/" TargetMode="External"/><Relationship Id="rId3" Type="http://schemas.openxmlformats.org/officeDocument/2006/relationships/hyperlink" Target="http://[s6l2];/" TargetMode="External"/><Relationship Id="rId21" Type="http://schemas.openxmlformats.org/officeDocument/2006/relationships/customProperty" Target="../customProperty7.bin"/><Relationship Id="rId7" Type="http://schemas.openxmlformats.org/officeDocument/2006/relationships/hyperlink" Target="http://[s6l6];/" TargetMode="External"/><Relationship Id="rId12" Type="http://schemas.openxmlformats.org/officeDocument/2006/relationships/hyperlink" Target="http://[s6l11];/" TargetMode="External"/><Relationship Id="rId17" Type="http://schemas.openxmlformats.org/officeDocument/2006/relationships/hyperlink" Target="http://[s6l17];/" TargetMode="External"/><Relationship Id="rId2" Type="http://schemas.openxmlformats.org/officeDocument/2006/relationships/hyperlink" Target="http://[s6l1];/" TargetMode="External"/><Relationship Id="rId16" Type="http://schemas.openxmlformats.org/officeDocument/2006/relationships/hyperlink" Target="http://[s6l15];/" TargetMode="External"/><Relationship Id="rId20" Type="http://schemas.openxmlformats.org/officeDocument/2006/relationships/printerSettings" Target="../printerSettings/printerSettings7.bin"/><Relationship Id="rId1" Type="http://schemas.openxmlformats.org/officeDocument/2006/relationships/hyperlink" Target="http://[s6l0];/" TargetMode="External"/><Relationship Id="rId6" Type="http://schemas.openxmlformats.org/officeDocument/2006/relationships/hyperlink" Target="http://[s6l5];/" TargetMode="External"/><Relationship Id="rId11" Type="http://schemas.openxmlformats.org/officeDocument/2006/relationships/hyperlink" Target="http://[s6l10];/" TargetMode="External"/><Relationship Id="rId5" Type="http://schemas.openxmlformats.org/officeDocument/2006/relationships/hyperlink" Target="http://[s6l4];/" TargetMode="External"/><Relationship Id="rId15" Type="http://schemas.openxmlformats.org/officeDocument/2006/relationships/hyperlink" Target="http://[s6l14];/" TargetMode="External"/><Relationship Id="rId10" Type="http://schemas.openxmlformats.org/officeDocument/2006/relationships/hyperlink" Target="http://[s6l9];/" TargetMode="External"/><Relationship Id="rId19" Type="http://schemas.openxmlformats.org/officeDocument/2006/relationships/hyperlink" Target="http://[s6l19];/" TargetMode="External"/><Relationship Id="rId4" Type="http://schemas.openxmlformats.org/officeDocument/2006/relationships/hyperlink" Target="http://[s6l3];/" TargetMode="External"/><Relationship Id="rId9" Type="http://schemas.openxmlformats.org/officeDocument/2006/relationships/hyperlink" Target="http://[s6l8];/" TargetMode="External"/><Relationship Id="rId14" Type="http://schemas.openxmlformats.org/officeDocument/2006/relationships/hyperlink" Target="http://[s6l13];/" TargetMode="External"/><Relationship Id="rId22"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3" Type="http://schemas.openxmlformats.org/officeDocument/2006/relationships/hyperlink" Target="http://[s7l16];/" TargetMode="External"/><Relationship Id="rId18" Type="http://schemas.openxmlformats.org/officeDocument/2006/relationships/hyperlink" Target="http://[s7l23];/" TargetMode="External"/><Relationship Id="rId26" Type="http://schemas.openxmlformats.org/officeDocument/2006/relationships/vmlDrawing" Target="../drawings/vmlDrawing1.vml"/><Relationship Id="rId3" Type="http://schemas.openxmlformats.org/officeDocument/2006/relationships/hyperlink" Target="http://[s7l2];/" TargetMode="External"/><Relationship Id="rId21" Type="http://schemas.openxmlformats.org/officeDocument/2006/relationships/hyperlink" Target="http://[s7l26];/" TargetMode="External"/><Relationship Id="rId34" Type="http://schemas.openxmlformats.org/officeDocument/2006/relationships/ctrlProp" Target="../ctrlProps/ctrlProp8.xml"/><Relationship Id="rId7" Type="http://schemas.openxmlformats.org/officeDocument/2006/relationships/hyperlink" Target="http://[s7l8];/" TargetMode="External"/><Relationship Id="rId12" Type="http://schemas.openxmlformats.org/officeDocument/2006/relationships/hyperlink" Target="http://[s7l14];/" TargetMode="External"/><Relationship Id="rId17" Type="http://schemas.openxmlformats.org/officeDocument/2006/relationships/hyperlink" Target="http://[s7l22];/" TargetMode="External"/><Relationship Id="rId25" Type="http://schemas.openxmlformats.org/officeDocument/2006/relationships/drawing" Target="../drawings/drawing7.xml"/><Relationship Id="rId33" Type="http://schemas.openxmlformats.org/officeDocument/2006/relationships/ctrlProp" Target="../ctrlProps/ctrlProp7.xml"/><Relationship Id="rId2" Type="http://schemas.openxmlformats.org/officeDocument/2006/relationships/hyperlink" Target="http://[s7l1];/" TargetMode="External"/><Relationship Id="rId16" Type="http://schemas.openxmlformats.org/officeDocument/2006/relationships/hyperlink" Target="http://[s7l21];/" TargetMode="External"/><Relationship Id="rId20" Type="http://schemas.openxmlformats.org/officeDocument/2006/relationships/hyperlink" Target="http://[s7l25];/" TargetMode="External"/><Relationship Id="rId29" Type="http://schemas.openxmlformats.org/officeDocument/2006/relationships/ctrlProp" Target="../ctrlProps/ctrlProp3.xml"/><Relationship Id="rId1" Type="http://schemas.openxmlformats.org/officeDocument/2006/relationships/hyperlink" Target="http://[s7l0];/" TargetMode="External"/><Relationship Id="rId6" Type="http://schemas.openxmlformats.org/officeDocument/2006/relationships/hyperlink" Target="http://[s7l6];/" TargetMode="External"/><Relationship Id="rId11" Type="http://schemas.openxmlformats.org/officeDocument/2006/relationships/hyperlink" Target="http://[s7l12];/" TargetMode="External"/><Relationship Id="rId24" Type="http://schemas.openxmlformats.org/officeDocument/2006/relationships/customProperty" Target="../customProperty8.bin"/><Relationship Id="rId32" Type="http://schemas.openxmlformats.org/officeDocument/2006/relationships/ctrlProp" Target="../ctrlProps/ctrlProp6.xml"/><Relationship Id="rId5" Type="http://schemas.openxmlformats.org/officeDocument/2006/relationships/hyperlink" Target="http://[s7l4];/" TargetMode="External"/><Relationship Id="rId15" Type="http://schemas.openxmlformats.org/officeDocument/2006/relationships/hyperlink" Target="http://[s7l19];/" TargetMode="External"/><Relationship Id="rId23" Type="http://schemas.openxmlformats.org/officeDocument/2006/relationships/printerSettings" Target="../printerSettings/printerSettings8.bin"/><Relationship Id="rId28" Type="http://schemas.openxmlformats.org/officeDocument/2006/relationships/ctrlProp" Target="../ctrlProps/ctrlProp2.xml"/><Relationship Id="rId10" Type="http://schemas.openxmlformats.org/officeDocument/2006/relationships/hyperlink" Target="http://[s7l11];/" TargetMode="External"/><Relationship Id="rId19" Type="http://schemas.openxmlformats.org/officeDocument/2006/relationships/hyperlink" Target="http://[s7l24];/" TargetMode="External"/><Relationship Id="rId31" Type="http://schemas.openxmlformats.org/officeDocument/2006/relationships/ctrlProp" Target="../ctrlProps/ctrlProp5.xml"/><Relationship Id="rId4" Type="http://schemas.openxmlformats.org/officeDocument/2006/relationships/hyperlink" Target="http://[s7l3];/" TargetMode="External"/><Relationship Id="rId9" Type="http://schemas.openxmlformats.org/officeDocument/2006/relationships/hyperlink" Target="http://[s7l10];/" TargetMode="External"/><Relationship Id="rId14" Type="http://schemas.openxmlformats.org/officeDocument/2006/relationships/hyperlink" Target="http://[s7l18];/" TargetMode="External"/><Relationship Id="rId22" Type="http://schemas.openxmlformats.org/officeDocument/2006/relationships/hyperlink" Target="http://[s7l27];/" TargetMode="External"/><Relationship Id="rId27" Type="http://schemas.openxmlformats.org/officeDocument/2006/relationships/ctrlProp" Target="../ctrlProps/ctrlProp1.xml"/><Relationship Id="rId30" Type="http://schemas.openxmlformats.org/officeDocument/2006/relationships/ctrlProp" Target="../ctrlProps/ctrlProp4.xml"/><Relationship Id="rId35" Type="http://schemas.openxmlformats.org/officeDocument/2006/relationships/ctrlProp" Target="../ctrlProps/ctrlProp9.xml"/><Relationship Id="rId8" Type="http://schemas.openxmlformats.org/officeDocument/2006/relationships/hyperlink" Target="http://[s7l9];/"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8l1];/" TargetMode="External"/><Relationship Id="rId1" Type="http://schemas.openxmlformats.org/officeDocument/2006/relationships/hyperlink" Target="http://[s8l0];/" TargetMode="External"/><Relationship Id="rId5" Type="http://schemas.openxmlformats.org/officeDocument/2006/relationships/drawing" Target="../drawings/drawing8.xml"/><Relationship Id="rId4" Type="http://schemas.openxmlformats.org/officeDocument/2006/relationships/customProperty" Target="../customProperty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C0552-4C58-45B4-B685-53816764F2A0}">
  <sheetPr codeName="Sheet2"/>
  <dimension ref="B8:I16"/>
  <sheetViews>
    <sheetView showGridLines="0" view="pageBreakPreview" zoomScale="85" zoomScaleNormal="100" zoomScaleSheetLayoutView="85" workbookViewId="0">
      <selection activeCell="R29" sqref="R29"/>
    </sheetView>
  </sheetViews>
  <sheetFormatPr defaultColWidth="9.21875" defaultRowHeight="12" customHeight="1" x14ac:dyDescent="0.25"/>
  <cols>
    <col min="1" max="9" width="8.77734375" style="1" customWidth="1"/>
    <col min="10" max="16384" width="9.21875" style="1"/>
  </cols>
  <sheetData>
    <row r="8" spans="2:9" ht="12" customHeight="1" x14ac:dyDescent="0.25">
      <c r="B8" s="904"/>
      <c r="C8" s="904"/>
      <c r="D8" s="904"/>
      <c r="E8" s="904"/>
      <c r="F8" s="904"/>
      <c r="G8" s="904"/>
      <c r="H8" s="904"/>
    </row>
    <row r="9" spans="2:9" ht="12" customHeight="1" x14ac:dyDescent="0.6">
      <c r="C9" s="905"/>
      <c r="D9" s="905"/>
      <c r="E9" s="905"/>
      <c r="F9" s="905"/>
      <c r="G9" s="905"/>
      <c r="I9" s="2"/>
    </row>
    <row r="15" spans="2:9" ht="12" customHeight="1" x14ac:dyDescent="0.4">
      <c r="B15" s="906"/>
      <c r="C15" s="907"/>
      <c r="D15" s="907"/>
      <c r="E15" s="907"/>
      <c r="F15" s="907"/>
      <c r="G15" s="907"/>
      <c r="H15" s="907"/>
    </row>
    <row r="16" spans="2:9" ht="12" customHeight="1" x14ac:dyDescent="0.4">
      <c r="B16" s="907"/>
      <c r="C16" s="907"/>
      <c r="D16" s="907"/>
      <c r="E16" s="907"/>
      <c r="F16" s="907"/>
      <c r="G16" s="907"/>
      <c r="H16" s="907"/>
    </row>
  </sheetData>
  <mergeCells count="4">
    <mergeCell ref="B8:H8"/>
    <mergeCell ref="C9:G9"/>
    <mergeCell ref="B15:H15"/>
    <mergeCell ref="B16:H16"/>
  </mergeCells>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61" max="10" man="1"/>
  </rowBreaks>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DE95-A00F-495B-94EB-9CD6CD7420EC}">
  <sheetPr codeName="Sheet15">
    <tabColor rgb="FF7030A0"/>
  </sheetPr>
  <dimension ref="A1:K71"/>
  <sheetViews>
    <sheetView showGridLines="0" view="pageBreakPreview" topLeftCell="D1" zoomScaleNormal="100" zoomScaleSheetLayoutView="100" workbookViewId="0">
      <selection activeCell="D1" sqref="D1"/>
    </sheetView>
  </sheetViews>
  <sheetFormatPr defaultColWidth="9.21875" defaultRowHeight="13.8" x14ac:dyDescent="0.25"/>
  <cols>
    <col min="1" max="1" width="4.77734375" style="1" hidden="1" customWidth="1"/>
    <col min="2" max="2" width="7.44140625" style="1" hidden="1" customWidth="1"/>
    <col min="3" max="3" width="8.21875" style="1" hidden="1" customWidth="1"/>
    <col min="4" max="4" width="18.5546875" style="3" customWidth="1"/>
    <col min="5" max="5" width="57.77734375" style="1" customWidth="1"/>
    <col min="6" max="6" width="7.77734375" style="1" customWidth="1"/>
    <col min="7" max="8" width="8.77734375" style="1" customWidth="1"/>
    <col min="9" max="9" width="2.77734375" style="1" customWidth="1"/>
    <col min="10" max="10" width="8.77734375" style="1" customWidth="1"/>
    <col min="11" max="11" width="27.21875" style="3" customWidth="1"/>
    <col min="12" max="16384" width="9.21875" style="1"/>
  </cols>
  <sheetData>
    <row r="1" spans="1:11" ht="11.25" customHeight="1" x14ac:dyDescent="0.25">
      <c r="A1" s="1" t="s">
        <v>0</v>
      </c>
      <c r="B1" s="922" t="s">
        <v>206</v>
      </c>
      <c r="C1" s="922"/>
      <c r="D1" s="814" t="s">
        <v>342</v>
      </c>
    </row>
    <row r="2" spans="1:11" ht="18" customHeight="1" x14ac:dyDescent="0.25">
      <c r="A2" s="1">
        <v>3</v>
      </c>
      <c r="B2" s="1" t="s">
        <v>208</v>
      </c>
      <c r="C2" s="1">
        <v>4</v>
      </c>
      <c r="D2" s="920" t="s">
        <v>343</v>
      </c>
      <c r="E2" s="918" t="str">
        <f>INDEX(TBLStructure[Full Note Title],MATCH(C2,TBLStructure[Model Reference],0))</f>
        <v>Cash Flow Statement</v>
      </c>
      <c r="F2" s="918"/>
      <c r="G2" s="918"/>
      <c r="H2" s="918"/>
      <c r="I2" s="21"/>
    </row>
    <row r="3" spans="1:11" ht="18.600000000000001" customHeight="1" thickBot="1" x14ac:dyDescent="0.3">
      <c r="A3" s="1">
        <v>3</v>
      </c>
      <c r="D3" s="920"/>
      <c r="E3" s="902" t="str">
        <f>_xlfn.CONCAT("for the period ended 30 June "&amp;Contents!F3)</f>
        <v>for the period ended 30 June 20X2</v>
      </c>
      <c r="F3" s="884"/>
      <c r="G3" s="890"/>
      <c r="H3" s="890"/>
      <c r="I3" s="884"/>
      <c r="J3" s="55"/>
      <c r="K3" s="810"/>
    </row>
    <row r="4" spans="1:11" ht="24.75" customHeight="1" x14ac:dyDescent="0.25">
      <c r="A4" s="1">
        <v>3</v>
      </c>
      <c r="D4" s="920"/>
      <c r="E4" s="77"/>
      <c r="F4" s="11"/>
      <c r="G4" s="12" t="str">
        <f>Contents!F3</f>
        <v>20X2</v>
      </c>
      <c r="H4" s="13" t="str">
        <f>Contents!F4</f>
        <v>20X1</v>
      </c>
      <c r="I4" s="14"/>
      <c r="J4" s="15" t="s">
        <v>210</v>
      </c>
      <c r="K4" s="1"/>
    </row>
    <row r="5" spans="1:11" ht="14.4" thickBot="1" x14ac:dyDescent="0.3">
      <c r="A5" s="1">
        <v>3</v>
      </c>
      <c r="D5" s="4" t="s">
        <v>344</v>
      </c>
      <c r="E5" s="78"/>
      <c r="F5" s="57" t="s">
        <v>211</v>
      </c>
      <c r="G5" s="18" t="s">
        <v>258</v>
      </c>
      <c r="H5" s="19" t="s">
        <v>258</v>
      </c>
      <c r="I5" s="19"/>
      <c r="J5" s="19" t="s">
        <v>258</v>
      </c>
    </row>
    <row r="6" spans="1:11" ht="12" customHeight="1" x14ac:dyDescent="0.25">
      <c r="A6" s="1">
        <v>3</v>
      </c>
      <c r="D6" s="816" t="s">
        <v>345</v>
      </c>
      <c r="E6" s="79" t="s">
        <v>346</v>
      </c>
      <c r="F6" s="63"/>
      <c r="G6" s="22"/>
      <c r="H6" s="23"/>
      <c r="I6" s="23"/>
      <c r="J6" s="23"/>
    </row>
    <row r="7" spans="1:11" ht="12" customHeight="1" x14ac:dyDescent="0.25">
      <c r="A7" s="1">
        <v>3</v>
      </c>
      <c r="E7" s="79" t="s">
        <v>347</v>
      </c>
      <c r="F7" s="63"/>
      <c r="G7" s="22"/>
      <c r="H7" s="23"/>
      <c r="I7" s="23"/>
      <c r="J7" s="23"/>
    </row>
    <row r="8" spans="1:11" ht="12" customHeight="1" x14ac:dyDescent="0.25">
      <c r="A8" s="1">
        <v>3</v>
      </c>
      <c r="E8" s="80" t="s">
        <v>348</v>
      </c>
      <c r="F8" s="63"/>
      <c r="G8" s="28">
        <v>0</v>
      </c>
      <c r="H8" s="32">
        <v>0</v>
      </c>
      <c r="I8" s="32"/>
      <c r="J8" s="32">
        <v>0</v>
      </c>
    </row>
    <row r="9" spans="1:11" ht="12" customHeight="1" x14ac:dyDescent="0.25">
      <c r="A9" s="1">
        <v>3</v>
      </c>
      <c r="E9" s="80" t="s">
        <v>349</v>
      </c>
      <c r="F9" s="63"/>
      <c r="G9" s="28">
        <v>0</v>
      </c>
      <c r="H9" s="29">
        <v>0</v>
      </c>
      <c r="I9" s="29"/>
      <c r="J9" s="29">
        <v>0</v>
      </c>
    </row>
    <row r="10" spans="1:11" ht="12" customHeight="1" x14ac:dyDescent="0.25">
      <c r="A10" s="1">
        <v>3</v>
      </c>
      <c r="D10" s="3" t="s">
        <v>350</v>
      </c>
      <c r="E10" s="80" t="s">
        <v>351</v>
      </c>
      <c r="F10" s="63"/>
      <c r="G10" s="31">
        <v>0</v>
      </c>
      <c r="H10" s="32">
        <v>0</v>
      </c>
      <c r="I10" s="32"/>
      <c r="J10" s="32">
        <v>0</v>
      </c>
    </row>
    <row r="11" spans="1:11" ht="12" customHeight="1" x14ac:dyDescent="0.25">
      <c r="A11" s="1">
        <v>3</v>
      </c>
      <c r="D11" s="4" t="s">
        <v>352</v>
      </c>
      <c r="E11" s="80" t="s">
        <v>81</v>
      </c>
      <c r="F11" s="63"/>
      <c r="G11" s="31">
        <v>0</v>
      </c>
      <c r="H11" s="32">
        <v>0</v>
      </c>
      <c r="I11" s="32"/>
      <c r="J11" s="32">
        <v>0</v>
      </c>
    </row>
    <row r="12" spans="1:11" ht="12" customHeight="1" x14ac:dyDescent="0.25">
      <c r="A12" s="1">
        <v>3</v>
      </c>
      <c r="D12" s="4" t="s">
        <v>352</v>
      </c>
      <c r="E12" s="80" t="s">
        <v>82</v>
      </c>
      <c r="F12" s="63"/>
      <c r="G12" s="31">
        <v>0</v>
      </c>
      <c r="H12" s="32">
        <v>0</v>
      </c>
      <c r="I12" s="32"/>
      <c r="J12" s="32">
        <v>0</v>
      </c>
    </row>
    <row r="13" spans="1:11" ht="12" customHeight="1" x14ac:dyDescent="0.25">
      <c r="A13" s="1">
        <v>3</v>
      </c>
      <c r="D13" s="3" t="s">
        <v>353</v>
      </c>
      <c r="E13" s="80" t="s">
        <v>354</v>
      </c>
      <c r="F13" s="63"/>
      <c r="G13" s="31">
        <v>0</v>
      </c>
      <c r="H13" s="32">
        <v>0</v>
      </c>
      <c r="I13" s="32"/>
      <c r="J13" s="32">
        <v>0</v>
      </c>
    </row>
    <row r="14" spans="1:11" ht="12" customHeight="1" x14ac:dyDescent="0.25">
      <c r="A14" s="1">
        <v>3</v>
      </c>
      <c r="E14" s="80" t="s">
        <v>355</v>
      </c>
      <c r="F14" s="63"/>
      <c r="G14" s="31">
        <v>0</v>
      </c>
      <c r="H14" s="32">
        <v>0</v>
      </c>
      <c r="I14" s="32"/>
      <c r="J14" s="32">
        <v>0</v>
      </c>
    </row>
    <row r="15" spans="1:11" ht="12" customHeight="1" x14ac:dyDescent="0.25">
      <c r="A15" s="1">
        <v>3</v>
      </c>
      <c r="E15" s="79" t="s">
        <v>356</v>
      </c>
      <c r="F15" s="63"/>
      <c r="G15" s="60">
        <f>SUM(G7:G14)</f>
        <v>0</v>
      </c>
      <c r="H15" s="61">
        <f>SUM(H7:H14)</f>
        <v>0</v>
      </c>
      <c r="I15" s="32"/>
      <c r="J15" s="61">
        <f>SUM(J7:J14)</f>
        <v>0</v>
      </c>
    </row>
    <row r="16" spans="1:11" ht="10.199999999999999" customHeight="1" x14ac:dyDescent="0.25">
      <c r="A16" s="1">
        <v>3</v>
      </c>
      <c r="E16" s="79"/>
      <c r="F16" s="63"/>
      <c r="G16" s="31"/>
      <c r="H16" s="32"/>
      <c r="I16" s="32"/>
      <c r="J16" s="32"/>
    </row>
    <row r="17" spans="1:10" ht="12" customHeight="1" x14ac:dyDescent="0.25">
      <c r="A17" s="1">
        <v>3</v>
      </c>
      <c r="E17" s="79" t="s">
        <v>357</v>
      </c>
      <c r="F17" s="63"/>
      <c r="G17" s="31"/>
      <c r="H17" s="32"/>
      <c r="I17" s="32"/>
      <c r="J17" s="32"/>
    </row>
    <row r="18" spans="1:10" ht="12" customHeight="1" x14ac:dyDescent="0.25">
      <c r="A18" s="1">
        <v>3</v>
      </c>
      <c r="D18" s="3" t="s">
        <v>358</v>
      </c>
      <c r="E18" s="80" t="s">
        <v>359</v>
      </c>
      <c r="F18" s="63"/>
      <c r="G18" s="31">
        <v>0</v>
      </c>
      <c r="H18" s="32">
        <v>0</v>
      </c>
      <c r="I18" s="32"/>
      <c r="J18" s="32">
        <v>0</v>
      </c>
    </row>
    <row r="19" spans="1:10" ht="12" customHeight="1" x14ac:dyDescent="0.25">
      <c r="A19" s="1">
        <v>3</v>
      </c>
      <c r="D19" s="3" t="s">
        <v>360</v>
      </c>
      <c r="E19" s="80" t="s">
        <v>69</v>
      </c>
      <c r="F19" s="63"/>
      <c r="G19" s="31">
        <v>0</v>
      </c>
      <c r="H19" s="32">
        <v>0</v>
      </c>
      <c r="I19" s="32"/>
      <c r="J19" s="32">
        <v>0</v>
      </c>
    </row>
    <row r="20" spans="1:10" ht="12" customHeight="1" x14ac:dyDescent="0.25">
      <c r="A20" s="1">
        <v>3</v>
      </c>
      <c r="D20" s="3" t="s">
        <v>361</v>
      </c>
      <c r="E20" s="80" t="s">
        <v>362</v>
      </c>
      <c r="F20" s="63"/>
      <c r="G20" s="31">
        <v>0</v>
      </c>
      <c r="H20" s="32">
        <v>0</v>
      </c>
      <c r="I20" s="32"/>
      <c r="J20" s="32">
        <v>0</v>
      </c>
    </row>
    <row r="21" spans="1:10" ht="12" customHeight="1" x14ac:dyDescent="0.25">
      <c r="A21" s="1">
        <v>3</v>
      </c>
      <c r="D21" s="3" t="s">
        <v>363</v>
      </c>
      <c r="E21" s="80" t="s">
        <v>364</v>
      </c>
      <c r="F21" s="81"/>
      <c r="G21" s="82">
        <v>0</v>
      </c>
      <c r="H21" s="83">
        <v>0</v>
      </c>
      <c r="I21" s="83"/>
      <c r="J21" s="83">
        <v>0</v>
      </c>
    </row>
    <row r="22" spans="1:10" ht="12" customHeight="1" x14ac:dyDescent="0.25">
      <c r="A22" s="1">
        <v>3</v>
      </c>
      <c r="D22" s="3" t="s">
        <v>365</v>
      </c>
      <c r="E22" s="80" t="s">
        <v>366</v>
      </c>
      <c r="F22" s="63"/>
      <c r="G22" s="31">
        <v>0</v>
      </c>
      <c r="H22" s="32">
        <v>0</v>
      </c>
      <c r="I22" s="32"/>
      <c r="J22" s="32">
        <v>0</v>
      </c>
    </row>
    <row r="23" spans="1:10" ht="12" customHeight="1" x14ac:dyDescent="0.25">
      <c r="A23" s="1">
        <v>3</v>
      </c>
      <c r="D23" s="3" t="s">
        <v>353</v>
      </c>
      <c r="E23" s="80" t="s">
        <v>367</v>
      </c>
      <c r="F23" s="63"/>
      <c r="G23" s="31">
        <v>0</v>
      </c>
      <c r="H23" s="32">
        <v>0</v>
      </c>
      <c r="I23" s="32"/>
      <c r="J23" s="32">
        <v>0</v>
      </c>
    </row>
    <row r="24" spans="1:10" ht="12" customHeight="1" x14ac:dyDescent="0.25">
      <c r="A24" s="1">
        <v>3</v>
      </c>
      <c r="C24" s="84" t="s">
        <v>368</v>
      </c>
      <c r="D24" s="3" t="s">
        <v>369</v>
      </c>
      <c r="E24" s="80" t="s">
        <v>370</v>
      </c>
      <c r="F24" s="63"/>
      <c r="G24" s="31">
        <v>0</v>
      </c>
      <c r="H24" s="32">
        <v>0</v>
      </c>
      <c r="I24" s="32"/>
      <c r="J24" s="32">
        <v>0</v>
      </c>
    </row>
    <row r="25" spans="1:10" ht="12" customHeight="1" x14ac:dyDescent="0.25">
      <c r="A25" s="1">
        <v>3</v>
      </c>
      <c r="E25" s="80" t="s">
        <v>355</v>
      </c>
      <c r="F25" s="63"/>
      <c r="G25" s="31">
        <v>0</v>
      </c>
      <c r="H25" s="32">
        <v>0</v>
      </c>
      <c r="I25" s="32"/>
      <c r="J25" s="32">
        <v>0</v>
      </c>
    </row>
    <row r="26" spans="1:10" ht="12" customHeight="1" x14ac:dyDescent="0.25">
      <c r="A26" s="1">
        <v>3</v>
      </c>
      <c r="E26" s="79" t="s">
        <v>371</v>
      </c>
      <c r="F26" s="85"/>
      <c r="G26" s="60">
        <f>SUM(G17:G25)</f>
        <v>0</v>
      </c>
      <c r="H26" s="61">
        <f>SUM(H17:H25)</f>
        <v>0</v>
      </c>
      <c r="I26" s="32"/>
      <c r="J26" s="61">
        <f>SUM(J17:J25)</f>
        <v>0</v>
      </c>
    </row>
    <row r="27" spans="1:10" ht="12" customHeight="1" x14ac:dyDescent="0.25">
      <c r="A27" s="1">
        <v>3</v>
      </c>
      <c r="E27" s="79" t="s">
        <v>372</v>
      </c>
      <c r="G27" s="60">
        <f>G15-G26</f>
        <v>0</v>
      </c>
      <c r="H27" s="61">
        <f>H15-H26</f>
        <v>0</v>
      </c>
      <c r="I27" s="32"/>
      <c r="J27" s="61">
        <f>J15-J26</f>
        <v>0</v>
      </c>
    </row>
    <row r="28" spans="1:10" ht="10.199999999999999" customHeight="1" x14ac:dyDescent="0.25">
      <c r="A28" s="1">
        <v>3</v>
      </c>
      <c r="D28" s="920" t="s">
        <v>373</v>
      </c>
      <c r="E28" s="79"/>
      <c r="F28" s="25"/>
      <c r="G28" s="31"/>
      <c r="H28" s="32"/>
      <c r="I28" s="32"/>
      <c r="J28" s="32"/>
    </row>
    <row r="29" spans="1:10" ht="12" customHeight="1" x14ac:dyDescent="0.25">
      <c r="A29" s="1">
        <v>3</v>
      </c>
      <c r="D29" s="920"/>
      <c r="E29" s="79" t="s">
        <v>374</v>
      </c>
      <c r="F29" s="25"/>
      <c r="G29" s="31"/>
      <c r="H29" s="32"/>
      <c r="I29" s="32"/>
      <c r="J29" s="32"/>
    </row>
    <row r="30" spans="1:10" ht="12" customHeight="1" x14ac:dyDescent="0.25">
      <c r="A30" s="1">
        <v>3</v>
      </c>
      <c r="D30" s="4" t="s">
        <v>375</v>
      </c>
      <c r="E30" s="79" t="s">
        <v>347</v>
      </c>
      <c r="F30" s="25"/>
      <c r="G30" s="31"/>
      <c r="H30" s="32"/>
      <c r="I30" s="32"/>
      <c r="J30" s="32"/>
    </row>
    <row r="31" spans="1:10" x14ac:dyDescent="0.25">
      <c r="A31" s="1">
        <v>3</v>
      </c>
      <c r="D31" s="86"/>
      <c r="E31" s="87" t="s">
        <v>376</v>
      </c>
      <c r="F31" s="25"/>
      <c r="G31" s="31">
        <v>0</v>
      </c>
      <c r="H31" s="32">
        <v>0</v>
      </c>
      <c r="I31" s="32"/>
      <c r="J31" s="32">
        <v>0</v>
      </c>
    </row>
    <row r="32" spans="1:10" ht="12" customHeight="1" x14ac:dyDescent="0.25">
      <c r="A32" s="1">
        <v>3</v>
      </c>
      <c r="D32" s="86"/>
      <c r="E32" s="80" t="s">
        <v>377</v>
      </c>
      <c r="F32" s="25"/>
      <c r="G32" s="31">
        <v>0</v>
      </c>
      <c r="H32" s="32">
        <v>0</v>
      </c>
      <c r="I32" s="32"/>
      <c r="J32" s="32">
        <v>0</v>
      </c>
    </row>
    <row r="33" spans="1:10" ht="12" customHeight="1" x14ac:dyDescent="0.25">
      <c r="A33" s="1">
        <v>3</v>
      </c>
      <c r="E33" s="80" t="s">
        <v>378</v>
      </c>
      <c r="F33" s="25"/>
      <c r="G33" s="31">
        <v>0</v>
      </c>
      <c r="H33" s="32">
        <v>0</v>
      </c>
      <c r="I33" s="32"/>
      <c r="J33" s="32">
        <v>0</v>
      </c>
    </row>
    <row r="34" spans="1:10" ht="12" customHeight="1" x14ac:dyDescent="0.25">
      <c r="A34" s="1">
        <v>3</v>
      </c>
      <c r="E34" s="79" t="s">
        <v>356</v>
      </c>
      <c r="F34" s="25"/>
      <c r="G34" s="60">
        <f>SUM(G30:G33)</f>
        <v>0</v>
      </c>
      <c r="H34" s="61">
        <f>SUM(H30:H33)</f>
        <v>0</v>
      </c>
      <c r="I34" s="32"/>
      <c r="J34" s="61">
        <f>SUM(J30:J33)</f>
        <v>0</v>
      </c>
    </row>
    <row r="35" spans="1:10" ht="10.199999999999999" customHeight="1" x14ac:dyDescent="0.25">
      <c r="A35" s="1">
        <v>3</v>
      </c>
      <c r="E35" s="79"/>
      <c r="F35" s="25"/>
      <c r="G35" s="31"/>
      <c r="H35" s="32"/>
      <c r="I35" s="32"/>
      <c r="J35" s="32"/>
    </row>
    <row r="36" spans="1:10" ht="12" customHeight="1" x14ac:dyDescent="0.25">
      <c r="A36" s="1">
        <v>3</v>
      </c>
      <c r="D36" s="4" t="s">
        <v>375</v>
      </c>
      <c r="E36" s="79" t="s">
        <v>357</v>
      </c>
      <c r="F36" s="25"/>
      <c r="G36" s="31"/>
      <c r="H36" s="32"/>
      <c r="I36" s="32"/>
      <c r="J36" s="32"/>
    </row>
    <row r="37" spans="1:10" ht="12" customHeight="1" x14ac:dyDescent="0.25">
      <c r="A37" s="1">
        <v>3</v>
      </c>
      <c r="D37" s="86"/>
      <c r="E37" s="80" t="s">
        <v>379</v>
      </c>
      <c r="F37" s="25"/>
      <c r="G37" s="31">
        <v>0</v>
      </c>
      <c r="H37" s="32">
        <v>0</v>
      </c>
      <c r="I37" s="32"/>
      <c r="J37" s="32">
        <v>0</v>
      </c>
    </row>
    <row r="38" spans="1:10" ht="12" customHeight="1" x14ac:dyDescent="0.25">
      <c r="A38" s="1">
        <v>3</v>
      </c>
      <c r="D38" s="86"/>
      <c r="E38" s="80" t="s">
        <v>380</v>
      </c>
      <c r="F38" s="25"/>
      <c r="G38" s="31">
        <v>0</v>
      </c>
      <c r="H38" s="32">
        <v>0</v>
      </c>
      <c r="I38" s="32"/>
      <c r="J38" s="32">
        <v>0</v>
      </c>
    </row>
    <row r="39" spans="1:10" ht="12" customHeight="1" x14ac:dyDescent="0.25">
      <c r="A39" s="1">
        <v>3</v>
      </c>
      <c r="E39" s="80" t="s">
        <v>378</v>
      </c>
      <c r="F39" s="25"/>
      <c r="G39" s="31">
        <v>0</v>
      </c>
      <c r="H39" s="32">
        <v>0</v>
      </c>
      <c r="I39" s="32"/>
      <c r="J39" s="32">
        <v>0</v>
      </c>
    </row>
    <row r="40" spans="1:10" ht="12" customHeight="1" x14ac:dyDescent="0.25">
      <c r="A40" s="1">
        <v>3</v>
      </c>
      <c r="E40" s="79" t="s">
        <v>371</v>
      </c>
      <c r="F40" s="34"/>
      <c r="G40" s="60">
        <f>SUM(G36:G39)</f>
        <v>0</v>
      </c>
      <c r="H40" s="61">
        <f>SUM(H36:H39)</f>
        <v>0</v>
      </c>
      <c r="I40" s="32"/>
      <c r="J40" s="61">
        <f>SUM(J36:J39)</f>
        <v>0</v>
      </c>
    </row>
    <row r="41" spans="1:10" ht="12" customHeight="1" x14ac:dyDescent="0.25">
      <c r="A41" s="1">
        <v>3</v>
      </c>
      <c r="E41" s="79" t="s">
        <v>381</v>
      </c>
      <c r="F41" s="25"/>
      <c r="G41" s="88">
        <f>G34-G40</f>
        <v>0</v>
      </c>
      <c r="H41" s="89">
        <f>H34-H40</f>
        <v>0</v>
      </c>
      <c r="I41" s="32"/>
      <c r="J41" s="89">
        <f>J34-J40</f>
        <v>0</v>
      </c>
    </row>
    <row r="42" spans="1:10" ht="10.199999999999999" customHeight="1" x14ac:dyDescent="0.25">
      <c r="A42" s="1">
        <v>3</v>
      </c>
      <c r="D42" s="920" t="s">
        <v>382</v>
      </c>
      <c r="E42" s="79"/>
      <c r="F42" s="25"/>
      <c r="G42" s="31"/>
      <c r="H42" s="32"/>
      <c r="I42" s="32"/>
      <c r="J42" s="32"/>
    </row>
    <row r="43" spans="1:10" ht="12" customHeight="1" x14ac:dyDescent="0.25">
      <c r="A43" s="1">
        <v>3</v>
      </c>
      <c r="D43" s="920"/>
      <c r="E43" s="79" t="s">
        <v>383</v>
      </c>
      <c r="F43" s="25"/>
      <c r="G43" s="31"/>
      <c r="H43" s="32"/>
      <c r="I43" s="32"/>
      <c r="J43" s="32"/>
    </row>
    <row r="44" spans="1:10" ht="12" customHeight="1" x14ac:dyDescent="0.25">
      <c r="A44" s="1">
        <v>3</v>
      </c>
      <c r="D44" s="4" t="s">
        <v>375</v>
      </c>
      <c r="E44" s="79" t="s">
        <v>347</v>
      </c>
      <c r="F44" s="25"/>
      <c r="G44" s="31"/>
      <c r="H44" s="32"/>
      <c r="I44" s="32"/>
      <c r="J44" s="32"/>
    </row>
    <row r="45" spans="1:10" ht="12" customHeight="1" x14ac:dyDescent="0.25">
      <c r="A45" s="1">
        <v>3</v>
      </c>
      <c r="D45" s="4"/>
      <c r="E45" s="80" t="s">
        <v>297</v>
      </c>
      <c r="F45" s="25"/>
      <c r="G45" s="31">
        <v>0</v>
      </c>
      <c r="H45" s="32">
        <v>0</v>
      </c>
      <c r="I45" s="32"/>
      <c r="J45" s="32">
        <v>0</v>
      </c>
    </row>
    <row r="46" spans="1:10" ht="12" customHeight="1" x14ac:dyDescent="0.25">
      <c r="A46" s="1">
        <v>3</v>
      </c>
      <c r="E46" s="80" t="s">
        <v>384</v>
      </c>
      <c r="F46" s="25"/>
      <c r="G46" s="31">
        <v>0</v>
      </c>
      <c r="H46" s="32">
        <v>0</v>
      </c>
      <c r="I46" s="32"/>
      <c r="J46" s="32">
        <v>0</v>
      </c>
    </row>
    <row r="47" spans="1:10" ht="12" customHeight="1" x14ac:dyDescent="0.25">
      <c r="A47" s="1">
        <v>3</v>
      </c>
      <c r="D47" s="86"/>
      <c r="E47" s="80" t="s">
        <v>385</v>
      </c>
      <c r="F47" s="25"/>
      <c r="G47" s="31">
        <v>0</v>
      </c>
      <c r="H47" s="32">
        <v>0</v>
      </c>
      <c r="I47" s="32"/>
      <c r="J47" s="32">
        <v>0</v>
      </c>
    </row>
    <row r="48" spans="1:10" ht="12" customHeight="1" x14ac:dyDescent="0.25">
      <c r="A48" s="1">
        <v>3</v>
      </c>
      <c r="E48" s="80" t="s">
        <v>355</v>
      </c>
      <c r="F48" s="25"/>
      <c r="G48" s="31">
        <v>0</v>
      </c>
      <c r="H48" s="32">
        <v>0</v>
      </c>
      <c r="I48" s="32"/>
      <c r="J48" s="32">
        <v>0</v>
      </c>
    </row>
    <row r="49" spans="1:11" ht="12" customHeight="1" x14ac:dyDescent="0.25">
      <c r="A49" s="1">
        <v>3</v>
      </c>
      <c r="E49" s="79" t="s">
        <v>356</v>
      </c>
      <c r="F49" s="25"/>
      <c r="G49" s="60">
        <f>SUM(G44:G48)</f>
        <v>0</v>
      </c>
      <c r="H49" s="61">
        <f>SUM(H44:H48)</f>
        <v>0</v>
      </c>
      <c r="I49" s="32"/>
      <c r="J49" s="61">
        <f>SUM(J44:J48)</f>
        <v>0</v>
      </c>
    </row>
    <row r="50" spans="1:11" ht="7.5" customHeight="1" x14ac:dyDescent="0.25">
      <c r="A50" s="1">
        <v>3</v>
      </c>
      <c r="E50" s="79"/>
      <c r="F50" s="25"/>
      <c r="G50" s="31"/>
      <c r="H50" s="32"/>
      <c r="I50" s="32"/>
      <c r="J50" s="32"/>
    </row>
    <row r="51" spans="1:11" ht="12" customHeight="1" x14ac:dyDescent="0.25">
      <c r="A51" s="1">
        <v>3</v>
      </c>
      <c r="D51" s="4" t="s">
        <v>375</v>
      </c>
      <c r="E51" s="79" t="s">
        <v>357</v>
      </c>
      <c r="F51" s="25"/>
      <c r="G51" s="31"/>
      <c r="H51" s="32"/>
      <c r="I51" s="32"/>
      <c r="J51" s="32"/>
    </row>
    <row r="52" spans="1:11" ht="12" customHeight="1" x14ac:dyDescent="0.25">
      <c r="A52" s="1">
        <v>3</v>
      </c>
      <c r="D52" s="4"/>
      <c r="E52" s="80" t="s">
        <v>386</v>
      </c>
      <c r="F52" s="25"/>
      <c r="G52" s="31">
        <v>0</v>
      </c>
      <c r="H52" s="32">
        <v>0</v>
      </c>
      <c r="I52" s="32"/>
      <c r="J52" s="32">
        <v>0</v>
      </c>
    </row>
    <row r="53" spans="1:11" ht="12" customHeight="1" x14ac:dyDescent="0.25">
      <c r="A53" s="1">
        <v>3</v>
      </c>
      <c r="E53" s="80" t="s">
        <v>387</v>
      </c>
      <c r="F53" s="25"/>
      <c r="G53" s="31">
        <v>0</v>
      </c>
      <c r="H53" s="32">
        <v>0</v>
      </c>
      <c r="I53" s="32"/>
      <c r="J53" s="32">
        <v>0</v>
      </c>
    </row>
    <row r="54" spans="1:11" x14ac:dyDescent="0.25">
      <c r="A54" s="1">
        <v>3</v>
      </c>
      <c r="D54" s="4" t="s">
        <v>388</v>
      </c>
      <c r="E54" s="80" t="s">
        <v>389</v>
      </c>
      <c r="F54" s="25"/>
      <c r="G54" s="31">
        <v>0</v>
      </c>
      <c r="H54" s="32">
        <v>0</v>
      </c>
      <c r="I54" s="32"/>
      <c r="J54" s="32">
        <v>0</v>
      </c>
    </row>
    <row r="55" spans="1:11" ht="12" customHeight="1" x14ac:dyDescent="0.25">
      <c r="A55" s="1">
        <v>3</v>
      </c>
      <c r="D55" s="816" t="s">
        <v>390</v>
      </c>
      <c r="E55" s="80" t="s">
        <v>391</v>
      </c>
      <c r="F55" s="25"/>
      <c r="G55" s="31">
        <v>0</v>
      </c>
      <c r="H55" s="32">
        <v>0</v>
      </c>
      <c r="I55" s="32"/>
      <c r="J55" s="32">
        <v>0</v>
      </c>
    </row>
    <row r="56" spans="1:11" ht="12" customHeight="1" x14ac:dyDescent="0.25">
      <c r="A56" s="1">
        <v>3</v>
      </c>
      <c r="E56" s="79" t="s">
        <v>371</v>
      </c>
      <c r="F56" s="25"/>
      <c r="G56" s="60">
        <f>SUM(G51:G55)</f>
        <v>0</v>
      </c>
      <c r="H56" s="61">
        <f>SUM(H51:H55)</f>
        <v>0</v>
      </c>
      <c r="I56" s="32"/>
      <c r="J56" s="61">
        <f>SUM(J51:J55)</f>
        <v>0</v>
      </c>
    </row>
    <row r="57" spans="1:11" ht="12" customHeight="1" x14ac:dyDescent="0.25">
      <c r="A57" s="1">
        <v>3</v>
      </c>
      <c r="E57" s="79" t="s">
        <v>392</v>
      </c>
      <c r="F57" s="25"/>
      <c r="G57" s="60">
        <f>G49-G56</f>
        <v>0</v>
      </c>
      <c r="H57" s="61">
        <f>H49-H56</f>
        <v>0</v>
      </c>
      <c r="I57" s="32"/>
      <c r="J57" s="61">
        <f>J49-J56</f>
        <v>0</v>
      </c>
    </row>
    <row r="58" spans="1:11" ht="9.75" customHeight="1" thickBot="1" x14ac:dyDescent="0.3">
      <c r="E58" s="79"/>
      <c r="F58" s="25"/>
      <c r="G58" s="90"/>
      <c r="H58" s="91"/>
      <c r="I58" s="32"/>
      <c r="J58" s="91"/>
    </row>
    <row r="59" spans="1:11" ht="25.5" customHeight="1" x14ac:dyDescent="0.25">
      <c r="A59" s="1">
        <v>3</v>
      </c>
      <c r="E59" s="77"/>
      <c r="F59" s="11"/>
      <c r="G59" s="12" t="str">
        <f>Contents!F3</f>
        <v>20X2</v>
      </c>
      <c r="H59" s="13" t="str">
        <f>Contents!F4</f>
        <v>20X1</v>
      </c>
      <c r="I59" s="14"/>
      <c r="J59" s="15" t="s">
        <v>210</v>
      </c>
      <c r="K59" s="1"/>
    </row>
    <row r="60" spans="1:11" ht="14.4" thickBot="1" x14ac:dyDescent="0.3">
      <c r="A60" s="1">
        <v>3</v>
      </c>
      <c r="E60" s="78"/>
      <c r="F60" s="57" t="s">
        <v>211</v>
      </c>
      <c r="G60" s="18" t="s">
        <v>258</v>
      </c>
      <c r="H60" s="19" t="s">
        <v>258</v>
      </c>
      <c r="I60" s="19"/>
      <c r="J60" s="19" t="s">
        <v>258</v>
      </c>
    </row>
    <row r="61" spans="1:11" ht="12" customHeight="1" x14ac:dyDescent="0.25">
      <c r="A61" s="1">
        <v>3</v>
      </c>
      <c r="D61" s="4" t="s">
        <v>393</v>
      </c>
      <c r="E61" s="79" t="s">
        <v>394</v>
      </c>
      <c r="F61" s="25"/>
      <c r="G61" s="88">
        <f>G57+G41+G27</f>
        <v>0</v>
      </c>
      <c r="H61" s="89">
        <f>H57+H41+H27</f>
        <v>0</v>
      </c>
      <c r="I61" s="32"/>
      <c r="J61" s="89">
        <f>J57+J41+J27</f>
        <v>0</v>
      </c>
    </row>
    <row r="62" spans="1:11" x14ac:dyDescent="0.25">
      <c r="A62" s="1">
        <v>3</v>
      </c>
      <c r="D62" s="86"/>
      <c r="E62" s="4" t="s">
        <v>395</v>
      </c>
      <c r="F62" s="25"/>
      <c r="G62" s="31">
        <f>H64</f>
        <v>0</v>
      </c>
      <c r="H62" s="32">
        <v>0</v>
      </c>
      <c r="I62" s="32"/>
      <c r="J62" s="32">
        <v>0</v>
      </c>
    </row>
    <row r="63" spans="1:11" ht="22.8" x14ac:dyDescent="0.25">
      <c r="A63" s="1">
        <v>3</v>
      </c>
      <c r="D63" s="4" t="s">
        <v>396</v>
      </c>
      <c r="E63" s="76" t="s">
        <v>397</v>
      </c>
      <c r="F63" s="34"/>
      <c r="G63" s="28">
        <v>0</v>
      </c>
      <c r="H63" s="29">
        <v>0</v>
      </c>
      <c r="I63" s="32"/>
      <c r="J63" s="29">
        <v>0</v>
      </c>
    </row>
    <row r="64" spans="1:11" ht="28.2" customHeight="1" x14ac:dyDescent="0.25">
      <c r="A64" s="1">
        <v>3</v>
      </c>
      <c r="C64" s="1">
        <v>55</v>
      </c>
      <c r="E64" s="92" t="s">
        <v>398</v>
      </c>
      <c r="F64" s="68" t="str">
        <f ca="1">INDEX(TBLStructure[Full Note Ref],MATCH(C64,TBLStructure[Model Reference],0))</f>
        <v>3.1A</v>
      </c>
      <c r="G64" s="93">
        <f>SUM(G61:G63)</f>
        <v>0</v>
      </c>
      <c r="H64" s="36">
        <f>SUM(H61:H63)</f>
        <v>0</v>
      </c>
      <c r="I64" s="32"/>
      <c r="J64" s="36">
        <f>SUM(J61:J63)</f>
        <v>0</v>
      </c>
    </row>
    <row r="65" spans="1:9" ht="15.6" customHeight="1" x14ac:dyDescent="0.25">
      <c r="A65" s="1">
        <v>3</v>
      </c>
      <c r="E65" s="62" t="s">
        <v>254</v>
      </c>
      <c r="F65" s="33"/>
      <c r="G65" s="33"/>
      <c r="H65" s="33"/>
      <c r="I65" s="33"/>
    </row>
    <row r="66" spans="1:9" x14ac:dyDescent="0.25">
      <c r="A66" s="1">
        <v>3</v>
      </c>
    </row>
    <row r="67" spans="1:9" ht="14.25" customHeight="1" x14ac:dyDescent="0.25">
      <c r="A67" s="1">
        <v>3</v>
      </c>
      <c r="D67" s="920" t="s">
        <v>255</v>
      </c>
    </row>
    <row r="68" spans="1:9" x14ac:dyDescent="0.25">
      <c r="A68" s="1">
        <v>3</v>
      </c>
      <c r="D68" s="920"/>
    </row>
    <row r="69" spans="1:9" x14ac:dyDescent="0.25">
      <c r="A69" s="1">
        <v>3</v>
      </c>
      <c r="D69" s="4"/>
    </row>
    <row r="70" spans="1:9" x14ac:dyDescent="0.25">
      <c r="A70" s="1">
        <v>3</v>
      </c>
    </row>
    <row r="71" spans="1:9" x14ac:dyDescent="0.25">
      <c r="A71" s="1">
        <v>3</v>
      </c>
    </row>
  </sheetData>
  <mergeCells count="6">
    <mergeCell ref="D67:D68"/>
    <mergeCell ref="B1:C1"/>
    <mergeCell ref="D2:D4"/>
    <mergeCell ref="E2:H2"/>
    <mergeCell ref="D28:D29"/>
    <mergeCell ref="D42:D43"/>
  </mergeCells>
  <hyperlinks>
    <hyperlink ref="F64" r:id="rId1" location="FPO3.1!D9" display="FPO3.1!D9" xr:uid="{6D1FFD5D-A434-4A1C-B02E-A8F29D5C1C96}"/>
  </hyperlinks>
  <printOptions horizontalCentered="1"/>
  <pageMargins left="0.23622047244094491" right="0.23622047244094491" top="0.74803149606299213" bottom="0.74803149606299213" header="0.31496062992125984" footer="0.31496062992125984"/>
  <pageSetup paperSize="9" scale="87" orientation="portrait" r:id="rId2"/>
  <rowBreaks count="1" manualBreakCount="1">
    <brk id="58" min="4" max="9" man="1"/>
  </rowBreaks>
  <customProperties>
    <customPr name="_pios_id" r:id="rId3"/>
  </customProperties>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B432E-5B37-497E-9577-FB7EC2E2454E}">
  <sheetPr codeName="Sheet22">
    <tabColor theme="5"/>
  </sheetPr>
  <dimension ref="A1:K71"/>
  <sheetViews>
    <sheetView showGridLines="0" view="pageBreakPreview" topLeftCell="D1" zoomScaleNormal="100" zoomScaleSheetLayoutView="100" workbookViewId="0">
      <selection activeCell="D1" sqref="D1"/>
    </sheetView>
  </sheetViews>
  <sheetFormatPr defaultColWidth="9.21875" defaultRowHeight="13.8" x14ac:dyDescent="0.25"/>
  <cols>
    <col min="1" max="1" width="8.21875" style="1" hidden="1" customWidth="1"/>
    <col min="2" max="2" width="4.5546875" style="1" hidden="1" customWidth="1"/>
    <col min="3" max="3" width="9.44140625" style="1" hidden="1" customWidth="1"/>
    <col min="4" max="4" width="19.5546875" style="3" bestFit="1" customWidth="1"/>
    <col min="5" max="5" width="48.21875" style="1" customWidth="1"/>
    <col min="6" max="6" width="7.77734375" style="64" customWidth="1"/>
    <col min="7" max="8" width="8.77734375" style="1" customWidth="1"/>
    <col min="9" max="9" width="4" style="1" customWidth="1"/>
    <col min="10" max="10" width="8.77734375" style="1" customWidth="1"/>
    <col min="11" max="16384" width="9.21875" style="1"/>
  </cols>
  <sheetData>
    <row r="1" spans="1:11" x14ac:dyDescent="0.25">
      <c r="A1" s="1" t="s">
        <v>0</v>
      </c>
      <c r="B1" s="922" t="s">
        <v>206</v>
      </c>
      <c r="C1" s="922"/>
      <c r="D1" s="814" t="s">
        <v>399</v>
      </c>
    </row>
    <row r="2" spans="1:11" ht="14.7" customHeight="1" x14ac:dyDescent="0.25">
      <c r="A2" s="1">
        <v>3</v>
      </c>
      <c r="B2" s="1" t="s">
        <v>208</v>
      </c>
      <c r="C2" s="1">
        <v>5</v>
      </c>
      <c r="E2" s="930" t="str">
        <f>INDEX(TBLStructure[Full Note Title],MATCH(C2,TBLStructure[Model Reference],0))</f>
        <v>Administered Schedule of Comprehensive Income</v>
      </c>
      <c r="F2" s="930"/>
      <c r="G2" s="930"/>
      <c r="H2" s="930"/>
      <c r="I2" s="930"/>
      <c r="J2" s="930"/>
    </row>
    <row r="3" spans="1:11" ht="14.4" thickBot="1" x14ac:dyDescent="0.3">
      <c r="A3" s="1">
        <v>3</v>
      </c>
      <c r="E3" s="900" t="str">
        <f>_xlfn.CONCAT("for the period ended "&amp;Contents!F3)</f>
        <v>for the period ended 20X2</v>
      </c>
      <c r="F3" s="885"/>
      <c r="G3" s="883"/>
      <c r="H3" s="883"/>
      <c r="I3" s="883"/>
      <c r="J3" s="883"/>
      <c r="K3" s="825"/>
    </row>
    <row r="4" spans="1:11" ht="23.4" x14ac:dyDescent="0.25">
      <c r="A4" s="1">
        <v>3</v>
      </c>
      <c r="D4" s="4" t="s">
        <v>400</v>
      </c>
      <c r="E4" s="95"/>
      <c r="F4" s="96"/>
      <c r="G4" s="97" t="str">
        <f>Contents!F3</f>
        <v>20X2</v>
      </c>
      <c r="H4" s="98" t="str">
        <f>Contents!F4</f>
        <v>20X1</v>
      </c>
      <c r="I4" s="98"/>
      <c r="J4" s="98" t="s">
        <v>210</v>
      </c>
    </row>
    <row r="5" spans="1:11" ht="14.4" thickBot="1" x14ac:dyDescent="0.3">
      <c r="A5" s="1">
        <v>3</v>
      </c>
      <c r="D5" s="815"/>
      <c r="E5" s="99"/>
      <c r="F5" s="100" t="s">
        <v>211</v>
      </c>
      <c r="G5" s="101" t="s">
        <v>258</v>
      </c>
      <c r="H5" s="102" t="s">
        <v>258</v>
      </c>
      <c r="I5" s="102"/>
      <c r="J5" s="102" t="s">
        <v>258</v>
      </c>
    </row>
    <row r="6" spans="1:11" ht="17.7" customHeight="1" x14ac:dyDescent="0.25">
      <c r="A6" s="1">
        <v>3</v>
      </c>
      <c r="E6" s="103" t="s">
        <v>213</v>
      </c>
      <c r="F6" s="104"/>
      <c r="G6" s="105"/>
      <c r="H6" s="105"/>
      <c r="I6" s="105"/>
      <c r="J6" s="105"/>
    </row>
    <row r="7" spans="1:11" ht="12" customHeight="1" x14ac:dyDescent="0.25">
      <c r="A7" s="1">
        <v>3</v>
      </c>
      <c r="D7" s="4" t="s">
        <v>401</v>
      </c>
      <c r="E7" s="931" t="s">
        <v>65</v>
      </c>
      <c r="F7" s="931"/>
      <c r="G7" s="106"/>
      <c r="H7" s="107"/>
      <c r="I7" s="107"/>
      <c r="J7" s="107"/>
    </row>
    <row r="8" spans="1:11" ht="12" customHeight="1" x14ac:dyDescent="0.25">
      <c r="A8" s="1">
        <v>3</v>
      </c>
      <c r="B8" s="3" t="s">
        <v>214</v>
      </c>
      <c r="C8" s="3">
        <v>30</v>
      </c>
      <c r="D8" s="4"/>
      <c r="E8" s="108" t="str">
        <f>INDEX(TBLStructure[Note Title],MATCH(C8,TBLStructure[Model Reference],0))</f>
        <v>Employee benefits</v>
      </c>
      <c r="F8" s="109" t="str">
        <f ca="1">INDEX(TBLStructure[Full Note Ref],MATCH(C8,TBLStructure[Model Reference],0))</f>
        <v>2.1A</v>
      </c>
      <c r="G8" s="106">
        <f>'FPE2.1'!F16</f>
        <v>0</v>
      </c>
      <c r="H8" s="106">
        <f>'FPE2.1'!G16</f>
        <v>0</v>
      </c>
      <c r="I8" s="107"/>
      <c r="J8" s="107">
        <v>0</v>
      </c>
    </row>
    <row r="9" spans="1:11" ht="12" customHeight="1" x14ac:dyDescent="0.25">
      <c r="A9" s="1">
        <v>3</v>
      </c>
      <c r="B9" s="3" t="s">
        <v>214</v>
      </c>
      <c r="C9" s="3">
        <v>31</v>
      </c>
      <c r="E9" s="108" t="str">
        <f>INDEX(TBLStructure[Note Title],MATCH(C9,TBLStructure[Model Reference],0))</f>
        <v>Suppliers</v>
      </c>
      <c r="F9" s="109" t="str">
        <f ca="1">INDEX(TBLStructure[Full Note Ref],MATCH(C9,TBLStructure[Model Reference],0))</f>
        <v>2.1B</v>
      </c>
      <c r="G9" s="106">
        <f>'FPE2.1'!F41</f>
        <v>0</v>
      </c>
      <c r="H9" s="106">
        <f>'FPE2.1'!G41</f>
        <v>0</v>
      </c>
      <c r="I9" s="107"/>
      <c r="J9" s="107">
        <v>0</v>
      </c>
    </row>
    <row r="10" spans="1:11" ht="12" customHeight="1" x14ac:dyDescent="0.25">
      <c r="A10" s="1">
        <v>3</v>
      </c>
      <c r="B10" s="3" t="s">
        <v>214</v>
      </c>
      <c r="C10" s="3">
        <v>32</v>
      </c>
      <c r="E10" s="108" t="str">
        <f>INDEX(TBLStructure[Note Title],MATCH(C10,TBLStructure[Model Reference],0))</f>
        <v>Subsidies</v>
      </c>
      <c r="F10" s="109" t="str">
        <f ca="1">INDEX(TBLStructure[Full Note Ref],MATCH(C10,TBLStructure[Model Reference],0))</f>
        <v>2.1C</v>
      </c>
      <c r="G10" s="106">
        <f>'FPE2.1'!F52</f>
        <v>0</v>
      </c>
      <c r="H10" s="106">
        <f>'FPE2.1'!G52</f>
        <v>0</v>
      </c>
      <c r="I10" s="107"/>
      <c r="J10" s="107">
        <v>0</v>
      </c>
    </row>
    <row r="11" spans="1:11" ht="12" customHeight="1" x14ac:dyDescent="0.25">
      <c r="A11" s="1">
        <v>3</v>
      </c>
      <c r="B11" s="3" t="s">
        <v>214</v>
      </c>
      <c r="C11" s="3">
        <v>33</v>
      </c>
      <c r="E11" s="108" t="str">
        <f>INDEX(TBLStructure[Note Title],MATCH(C11,TBLStructure[Model Reference],0))</f>
        <v>Personal benefits</v>
      </c>
      <c r="F11" s="109" t="str">
        <f ca="1">INDEX(TBLStructure[Full Note Ref],MATCH(C11,TBLStructure[Model Reference],0))</f>
        <v>2.1D</v>
      </c>
      <c r="G11" s="106">
        <f>'FPE2.1'!F59</f>
        <v>0</v>
      </c>
      <c r="H11" s="106">
        <f>'FPE2.1'!G59</f>
        <v>0</v>
      </c>
      <c r="I11" s="107"/>
      <c r="J11" s="107">
        <v>0</v>
      </c>
    </row>
    <row r="12" spans="1:11" ht="12" customHeight="1" x14ac:dyDescent="0.25">
      <c r="A12" s="1">
        <v>3</v>
      </c>
      <c r="B12" s="3" t="s">
        <v>214</v>
      </c>
      <c r="C12" s="3">
        <v>34</v>
      </c>
      <c r="E12" s="108" t="str">
        <f>INDEX(TBLStructure[Note Title],MATCH(C12,TBLStructure[Model Reference],0))</f>
        <v>Grants</v>
      </c>
      <c r="F12" s="109" t="str">
        <f ca="1">INDEX(TBLStructure[Full Note Ref],MATCH(C12,TBLStructure[Model Reference],0))</f>
        <v>2.1E</v>
      </c>
      <c r="G12" s="106">
        <f>'FPE2.1'!F74</f>
        <v>0</v>
      </c>
      <c r="H12" s="106">
        <f>'FPE2.1'!G74</f>
        <v>0</v>
      </c>
      <c r="I12" s="107"/>
      <c r="J12" s="107">
        <v>0</v>
      </c>
    </row>
    <row r="13" spans="1:11" ht="12" customHeight="1" x14ac:dyDescent="0.25">
      <c r="A13" s="1">
        <v>3</v>
      </c>
      <c r="B13" s="3" t="s">
        <v>214</v>
      </c>
      <c r="C13" s="3">
        <v>84</v>
      </c>
      <c r="E13" s="108" t="s">
        <v>215</v>
      </c>
      <c r="F13" s="109" t="str">
        <f ca="1">INDEX(TBLStructure[Full Note Ref],MATCH(C13,TBLStructure[Model Reference],0))</f>
        <v>4.2A</v>
      </c>
      <c r="G13" s="106">
        <f>FPOPPE4.2!L22</f>
        <v>0</v>
      </c>
      <c r="H13" s="106">
        <v>0</v>
      </c>
      <c r="I13" s="107"/>
      <c r="J13" s="107">
        <v>0</v>
      </c>
    </row>
    <row r="14" spans="1:11" ht="12" customHeight="1" x14ac:dyDescent="0.25">
      <c r="A14" s="1">
        <v>3</v>
      </c>
      <c r="B14" s="3" t="s">
        <v>214</v>
      </c>
      <c r="C14" s="3">
        <v>35</v>
      </c>
      <c r="E14" s="108" t="str">
        <f>INDEX(TBLStructure[Note Title],MATCH(C14,TBLStructure[Model Reference],0))</f>
        <v>Finance costs</v>
      </c>
      <c r="F14" s="109" t="str">
        <f ca="1">INDEX(TBLStructure[Full Note Ref],MATCH(C14,TBLStructure[Model Reference],0))</f>
        <v>2.1F</v>
      </c>
      <c r="G14" s="106">
        <f>'FPE2.1'!F85</f>
        <v>0</v>
      </c>
      <c r="H14" s="106">
        <f>'FPE2.1'!G85</f>
        <v>0</v>
      </c>
      <c r="I14" s="107"/>
      <c r="J14" s="107">
        <v>0</v>
      </c>
    </row>
    <row r="15" spans="1:11" x14ac:dyDescent="0.25">
      <c r="B15" s="3"/>
      <c r="C15" s="3">
        <v>147</v>
      </c>
      <c r="E15" s="110" t="str">
        <f>INDEX(TBLStructure[Note Title],MATCH(C15,TBLStructure[Model Reference],0))</f>
        <v>Impairment loss on financial instruments</v>
      </c>
      <c r="F15" s="109" t="str">
        <f ca="1">INDEX(TBLStructure[Full Note Ref],MATCH(C15,TBLStructure[Model Reference],0))</f>
        <v>2.1G</v>
      </c>
      <c r="G15" s="106">
        <f>'FPE2.1'!F86</f>
        <v>0</v>
      </c>
      <c r="H15" s="106">
        <f>'FPE2.1'!G86</f>
        <v>0</v>
      </c>
      <c r="I15" s="107"/>
      <c r="J15" s="107">
        <v>0</v>
      </c>
    </row>
    <row r="16" spans="1:11" ht="12" customHeight="1" x14ac:dyDescent="0.25">
      <c r="A16" s="1">
        <v>3</v>
      </c>
      <c r="B16" s="3" t="s">
        <v>214</v>
      </c>
      <c r="C16" s="3">
        <v>36</v>
      </c>
      <c r="E16" s="108" t="str">
        <f>INDEX(TBLStructure[Note Title],MATCH(C16,TBLStructure[Model Reference],0))</f>
        <v>Write-down and impairment of assets</v>
      </c>
      <c r="F16" s="109" t="str">
        <f ca="1">INDEX(TBLStructure[Full Note Ref],MATCH(C16,TBLStructure[Model Reference],0))</f>
        <v>2.1H</v>
      </c>
      <c r="G16" s="106">
        <f>-'FPE2.1'!F101</f>
        <v>0</v>
      </c>
      <c r="H16" s="106">
        <f>-'FPE2.1'!G101</f>
        <v>0</v>
      </c>
      <c r="I16" s="107"/>
      <c r="J16" s="107">
        <v>0</v>
      </c>
    </row>
    <row r="17" spans="1:10" ht="12" customHeight="1" x14ac:dyDescent="0.25">
      <c r="A17" s="1">
        <v>3</v>
      </c>
      <c r="B17" s="3" t="s">
        <v>214</v>
      </c>
      <c r="C17" s="3">
        <v>37</v>
      </c>
      <c r="E17" s="108" t="str">
        <f>INDEX(TBLStructure[Note Title],MATCH(C17,TBLStructure[Model Reference],0))</f>
        <v>Foreign exchange losses</v>
      </c>
      <c r="F17" s="109" t="str">
        <f ca="1">INDEX(TBLStructure[Full Note Ref],MATCH(C17,TBLStructure[Model Reference],0))</f>
        <v>2.1I</v>
      </c>
      <c r="G17" s="106">
        <f>-'FPE2.1'!F106</f>
        <v>0</v>
      </c>
      <c r="H17" s="106">
        <f>-'FPE2.1'!G106</f>
        <v>0</v>
      </c>
      <c r="I17" s="107"/>
      <c r="J17" s="107">
        <v>0</v>
      </c>
    </row>
    <row r="18" spans="1:10" ht="12" customHeight="1" x14ac:dyDescent="0.25">
      <c r="A18" s="1">
        <v>3</v>
      </c>
      <c r="B18" s="3" t="s">
        <v>214</v>
      </c>
      <c r="C18" s="3" t="s">
        <v>218</v>
      </c>
      <c r="E18" s="108" t="s">
        <v>219</v>
      </c>
      <c r="F18" s="109"/>
      <c r="G18" s="106">
        <v>0</v>
      </c>
      <c r="H18" s="106">
        <v>0</v>
      </c>
      <c r="I18" s="107"/>
      <c r="J18" s="107">
        <v>0</v>
      </c>
    </row>
    <row r="19" spans="1:10" ht="12" customHeight="1" x14ac:dyDescent="0.25">
      <c r="A19" s="1">
        <v>3</v>
      </c>
      <c r="B19" s="3" t="s">
        <v>214</v>
      </c>
      <c r="C19" s="3">
        <v>38</v>
      </c>
      <c r="E19" s="108" t="str">
        <f>INDEX(TBLStructure[Note Title],MATCH(C19,TBLStructure[Model Reference],0))</f>
        <v>Payments to corporate Commonwealth entities</v>
      </c>
      <c r="F19" s="109" t="str">
        <f ca="1">INDEX(TBLStructure[Full Note Ref],MATCH(C19,TBLStructure[Model Reference],0))</f>
        <v>2.1J</v>
      </c>
      <c r="G19" s="106">
        <f>'FPE2.1'!F110</f>
        <v>0</v>
      </c>
      <c r="H19" s="106">
        <f>'FPE2.1'!G110</f>
        <v>0</v>
      </c>
      <c r="I19" s="107"/>
      <c r="J19" s="107">
        <v>0</v>
      </c>
    </row>
    <row r="20" spans="1:10" ht="12" customHeight="1" x14ac:dyDescent="0.25">
      <c r="A20" s="1">
        <v>3</v>
      </c>
      <c r="B20" s="3" t="s">
        <v>214</v>
      </c>
      <c r="C20" s="3">
        <v>39</v>
      </c>
      <c r="E20" s="108" t="str">
        <f>INDEX(TBLStructure[Note Title],MATCH(C20,TBLStructure[Model Reference],0))</f>
        <v>Other expenses</v>
      </c>
      <c r="F20" s="109" t="str">
        <f ca="1">INDEX(TBLStructure[Full Note Ref],MATCH(C20,TBLStructure[Model Reference],0))</f>
        <v>2.1K</v>
      </c>
      <c r="G20" s="106">
        <f>'FPE2.1'!F120</f>
        <v>0</v>
      </c>
      <c r="H20" s="106">
        <f>'FPE2.1'!G120</f>
        <v>0</v>
      </c>
      <c r="I20" s="107"/>
      <c r="J20" s="107">
        <v>0</v>
      </c>
    </row>
    <row r="21" spans="1:10" ht="12" customHeight="1" x14ac:dyDescent="0.25">
      <c r="A21" s="1">
        <v>3</v>
      </c>
      <c r="E21" s="103" t="s">
        <v>402</v>
      </c>
      <c r="F21" s="111"/>
      <c r="G21" s="112">
        <f>SUM(G7:G20)</f>
        <v>0</v>
      </c>
      <c r="H21" s="113">
        <f>SUM(H7:H20)</f>
        <v>0</v>
      </c>
      <c r="I21" s="107"/>
      <c r="J21" s="113">
        <f>SUM(J7:J20)</f>
        <v>0</v>
      </c>
    </row>
    <row r="22" spans="1:10" ht="12" customHeight="1" x14ac:dyDescent="0.25">
      <c r="A22" s="1">
        <v>3</v>
      </c>
      <c r="E22" s="114"/>
      <c r="F22" s="111"/>
      <c r="G22" s="105"/>
      <c r="H22" s="105"/>
      <c r="I22" s="107"/>
      <c r="J22" s="105"/>
    </row>
    <row r="23" spans="1:10" ht="12" customHeight="1" x14ac:dyDescent="0.25">
      <c r="A23" s="1">
        <v>3</v>
      </c>
      <c r="D23" s="4" t="s">
        <v>403</v>
      </c>
      <c r="E23" s="115" t="s">
        <v>404</v>
      </c>
      <c r="F23" s="111"/>
      <c r="G23" s="105"/>
      <c r="H23" s="105"/>
      <c r="I23" s="107"/>
      <c r="J23" s="105"/>
    </row>
    <row r="24" spans="1:10" ht="12" customHeight="1" x14ac:dyDescent="0.25">
      <c r="A24" s="1">
        <v>3</v>
      </c>
      <c r="D24" s="4"/>
      <c r="E24" s="115"/>
      <c r="F24" s="111"/>
      <c r="G24" s="105"/>
      <c r="H24" s="105"/>
      <c r="I24" s="107"/>
      <c r="J24" s="105"/>
    </row>
    <row r="25" spans="1:10" ht="12" customHeight="1" x14ac:dyDescent="0.25">
      <c r="A25" s="1">
        <v>3</v>
      </c>
      <c r="E25" s="116" t="s">
        <v>405</v>
      </c>
      <c r="F25" s="111"/>
      <c r="G25" s="105"/>
      <c r="H25" s="105"/>
      <c r="I25" s="107"/>
      <c r="J25" s="105"/>
    </row>
    <row r="26" spans="1:10" ht="12" customHeight="1" x14ac:dyDescent="0.25">
      <c r="A26" s="1">
        <v>3</v>
      </c>
      <c r="E26" s="115" t="s">
        <v>406</v>
      </c>
      <c r="F26" s="111"/>
      <c r="G26" s="105"/>
      <c r="H26" s="105"/>
      <c r="I26" s="107"/>
      <c r="J26" s="105"/>
    </row>
    <row r="27" spans="1:10" ht="12" customHeight="1" x14ac:dyDescent="0.25">
      <c r="A27" s="1">
        <v>3</v>
      </c>
      <c r="B27" s="3" t="s">
        <v>214</v>
      </c>
      <c r="C27" s="3">
        <v>41</v>
      </c>
      <c r="E27" s="108" t="str">
        <f>INDEX(TBLStructure[Note Title],MATCH(C27,TBLStructure[Model Reference],0))</f>
        <v>Income tax</v>
      </c>
      <c r="F27" s="109" t="str">
        <f ca="1">INDEX(TBLStructure[Full Note Ref],MATCH(C27,TBLStructure[Model Reference],0))</f>
        <v>2.2A</v>
      </c>
      <c r="G27" s="106">
        <f>'FPE2.2'!F18</f>
        <v>0</v>
      </c>
      <c r="H27" s="106">
        <f>'FPE2.2'!G18</f>
        <v>0</v>
      </c>
      <c r="I27" s="107"/>
      <c r="J27" s="107">
        <v>0</v>
      </c>
    </row>
    <row r="28" spans="1:10" ht="12" customHeight="1" x14ac:dyDescent="0.25">
      <c r="A28" s="1">
        <v>3</v>
      </c>
      <c r="B28" s="3" t="s">
        <v>214</v>
      </c>
      <c r="C28" s="3">
        <v>42</v>
      </c>
      <c r="E28" s="108" t="str">
        <f>INDEX(TBLStructure[Note Title],MATCH(C28,TBLStructure[Model Reference],0))</f>
        <v>Indirect tax</v>
      </c>
      <c r="F28" s="109" t="str">
        <f ca="1">INDEX(TBLStructure[Full Note Ref],MATCH(C28,TBLStructure[Model Reference],0))</f>
        <v>2.2B</v>
      </c>
      <c r="G28" s="106">
        <f>'FPE2.2'!F29</f>
        <v>0</v>
      </c>
      <c r="H28" s="106">
        <f>'FPE2.2'!G29</f>
        <v>0</v>
      </c>
      <c r="I28" s="107"/>
      <c r="J28" s="107">
        <v>0</v>
      </c>
    </row>
    <row r="29" spans="1:10" ht="12" customHeight="1" x14ac:dyDescent="0.25">
      <c r="A29" s="1">
        <v>3</v>
      </c>
      <c r="B29" s="3" t="s">
        <v>214</v>
      </c>
      <c r="C29" s="3">
        <v>43</v>
      </c>
      <c r="E29" s="108" t="str">
        <f>INDEX(TBLStructure[Note Title],MATCH(C29,TBLStructure[Model Reference],0))</f>
        <v>Other taxes</v>
      </c>
      <c r="F29" s="109" t="str">
        <f ca="1">INDEX(TBLStructure[Full Note Ref],MATCH(C29,TBLStructure[Model Reference],0))</f>
        <v>2.2C</v>
      </c>
      <c r="G29" s="106">
        <f>'FPE2.2'!F36</f>
        <v>0</v>
      </c>
      <c r="H29" s="106">
        <f>'FPE2.2'!G36</f>
        <v>0</v>
      </c>
      <c r="I29" s="107"/>
      <c r="J29" s="107">
        <v>0</v>
      </c>
    </row>
    <row r="30" spans="1:10" ht="12" customHeight="1" x14ac:dyDescent="0.25">
      <c r="A30" s="1">
        <v>3</v>
      </c>
      <c r="E30" s="115" t="s">
        <v>407</v>
      </c>
      <c r="F30" s="109"/>
      <c r="G30" s="112">
        <f>SUM(G26:G29)</f>
        <v>0</v>
      </c>
      <c r="H30" s="113">
        <f>SUM(H26:H29)</f>
        <v>0</v>
      </c>
      <c r="I30" s="107"/>
      <c r="J30" s="113">
        <f>SUM(J26:J29)</f>
        <v>0</v>
      </c>
    </row>
    <row r="31" spans="1:10" ht="12" customHeight="1" x14ac:dyDescent="0.25">
      <c r="A31" s="1">
        <v>3</v>
      </c>
      <c r="E31" s="115"/>
      <c r="F31" s="109"/>
      <c r="G31" s="106"/>
      <c r="H31" s="107"/>
      <c r="I31" s="107"/>
      <c r="J31" s="107"/>
    </row>
    <row r="32" spans="1:10" ht="12" customHeight="1" x14ac:dyDescent="0.25">
      <c r="A32" s="1">
        <v>3</v>
      </c>
      <c r="E32" s="115" t="s">
        <v>408</v>
      </c>
      <c r="F32" s="109"/>
      <c r="G32" s="106"/>
      <c r="H32" s="107"/>
      <c r="I32" s="107"/>
      <c r="J32" s="107"/>
    </row>
    <row r="33" spans="1:10" ht="12" customHeight="1" x14ac:dyDescent="0.25">
      <c r="A33" s="1">
        <v>3</v>
      </c>
      <c r="B33" s="3" t="s">
        <v>214</v>
      </c>
      <c r="C33" s="3">
        <v>44</v>
      </c>
      <c r="E33" s="108" t="str">
        <f>INDEX(TBLStructure[Note Title],MATCH(C33,TBLStructure[Model Reference],0))</f>
        <v>Revenue from contracts with customers</v>
      </c>
      <c r="F33" s="109" t="str">
        <f ca="1">INDEX(TBLStructure[Full Note Ref],MATCH(C33,TBLStructure[Model Reference],0))</f>
        <v>2.2D</v>
      </c>
      <c r="G33" s="106">
        <f>'FPE2.2'!F46</f>
        <v>0</v>
      </c>
      <c r="H33" s="106">
        <f>'FPE2.2'!G46</f>
        <v>0</v>
      </c>
      <c r="I33" s="107"/>
      <c r="J33" s="107">
        <v>0</v>
      </c>
    </row>
    <row r="34" spans="1:10" ht="12" customHeight="1" x14ac:dyDescent="0.25">
      <c r="A34" s="1">
        <v>3</v>
      </c>
      <c r="B34" s="3" t="s">
        <v>214</v>
      </c>
      <c r="C34" s="3">
        <v>45</v>
      </c>
      <c r="E34" s="108" t="str">
        <f>INDEX(TBLStructure[Note Title],MATCH(C34,TBLStructure[Model Reference],0))</f>
        <v>Fees and fines</v>
      </c>
      <c r="F34" s="109" t="str">
        <f ca="1">INDEX(TBLStructure[Full Note Ref],MATCH(C34,TBLStructure[Model Reference],0))</f>
        <v>2.2E</v>
      </c>
      <c r="G34" s="106">
        <f>'FPE2.2'!F54</f>
        <v>0</v>
      </c>
      <c r="H34" s="106">
        <f>'FPE2.2'!G54</f>
        <v>0</v>
      </c>
      <c r="I34" s="107"/>
      <c r="J34" s="107">
        <v>0</v>
      </c>
    </row>
    <row r="35" spans="1:10" ht="12" customHeight="1" x14ac:dyDescent="0.25">
      <c r="A35" s="1">
        <v>3</v>
      </c>
      <c r="B35" s="3" t="s">
        <v>214</v>
      </c>
      <c r="C35" s="3">
        <v>46</v>
      </c>
      <c r="E35" s="108" t="str">
        <f>INDEX(TBLStructure[Note Title],MATCH(C35,TBLStructure[Model Reference],0))</f>
        <v>Interest</v>
      </c>
      <c r="F35" s="109" t="str">
        <f ca="1">INDEX(TBLStructure[Full Note Ref],MATCH(C35,TBLStructure[Model Reference],0))</f>
        <v>2.2F</v>
      </c>
      <c r="G35" s="106">
        <f>'FPE2.2'!F67</f>
        <v>0</v>
      </c>
      <c r="H35" s="106">
        <f>'FPE2.2'!G67</f>
        <v>0</v>
      </c>
      <c r="I35" s="107"/>
      <c r="J35" s="107">
        <v>0</v>
      </c>
    </row>
    <row r="36" spans="1:10" ht="12" customHeight="1" x14ac:dyDescent="0.25">
      <c r="A36" s="1">
        <v>3</v>
      </c>
      <c r="B36" s="3" t="s">
        <v>214</v>
      </c>
      <c r="C36" s="3">
        <v>47</v>
      </c>
      <c r="E36" s="108" t="str">
        <f>INDEX(TBLStructure[Note Title],MATCH(C36,TBLStructure[Model Reference],0))</f>
        <v>Dividends</v>
      </c>
      <c r="F36" s="109" t="str">
        <f ca="1">INDEX(TBLStructure[Full Note Ref],MATCH(C36,TBLStructure[Model Reference],0))</f>
        <v>2.2G</v>
      </c>
      <c r="G36" s="106">
        <f>'FPE2.2'!F77</f>
        <v>0</v>
      </c>
      <c r="H36" s="106">
        <f>'FPE2.2'!G77</f>
        <v>0</v>
      </c>
      <c r="I36" s="107"/>
      <c r="J36" s="107">
        <v>0</v>
      </c>
    </row>
    <row r="37" spans="1:10" ht="12" customHeight="1" x14ac:dyDescent="0.25">
      <c r="A37" s="1">
        <v>3</v>
      </c>
      <c r="B37" s="3" t="s">
        <v>214</v>
      </c>
      <c r="C37" s="3">
        <v>48</v>
      </c>
      <c r="E37" s="108" t="str">
        <f>INDEX(TBLStructure[Note Title],MATCH(C37,TBLStructure[Model Reference],0))</f>
        <v>Rental income</v>
      </c>
      <c r="F37" s="109" t="str">
        <f ca="1">INDEX(TBLStructure[Full Note Ref],MATCH(C37,TBLStructure[Model Reference],0))</f>
        <v>2.2H</v>
      </c>
      <c r="G37" s="106">
        <f>'FPE2.2'!F89</f>
        <v>0</v>
      </c>
      <c r="H37" s="106">
        <f>'FPE2.2'!G89</f>
        <v>0</v>
      </c>
      <c r="I37" s="107"/>
      <c r="J37" s="107">
        <v>0</v>
      </c>
    </row>
    <row r="38" spans="1:10" ht="12" customHeight="1" x14ac:dyDescent="0.25">
      <c r="A38" s="1">
        <v>3</v>
      </c>
      <c r="B38" s="3" t="s">
        <v>214</v>
      </c>
      <c r="C38" s="3">
        <v>49</v>
      </c>
      <c r="E38" s="108" t="str">
        <f>INDEX(TBLStructure[Note Title],MATCH(C38,TBLStructure[Model Reference],0))</f>
        <v>Other revenue</v>
      </c>
      <c r="F38" s="109" t="str">
        <f ca="1">INDEX(TBLStructure[Full Note Ref],MATCH(C38,TBLStructure[Model Reference],0))</f>
        <v>2.2I</v>
      </c>
      <c r="G38" s="106">
        <f>'FPE2.2'!F120</f>
        <v>0</v>
      </c>
      <c r="H38" s="106">
        <f>'FPE2.2'!G120</f>
        <v>0</v>
      </c>
      <c r="I38" s="107"/>
      <c r="J38" s="107">
        <v>0</v>
      </c>
    </row>
    <row r="39" spans="1:10" ht="12" customHeight="1" x14ac:dyDescent="0.25">
      <c r="A39" s="1">
        <v>3</v>
      </c>
      <c r="E39" s="115" t="s">
        <v>409</v>
      </c>
      <c r="F39" s="109"/>
      <c r="G39" s="112">
        <f>SUM(G32:G38)</f>
        <v>0</v>
      </c>
      <c r="H39" s="113">
        <f>SUM(H32:H38)</f>
        <v>0</v>
      </c>
      <c r="I39" s="107"/>
      <c r="J39" s="113">
        <f>SUM(J32:J38)</f>
        <v>0</v>
      </c>
    </row>
    <row r="40" spans="1:10" ht="12" customHeight="1" x14ac:dyDescent="0.25">
      <c r="A40" s="1">
        <v>3</v>
      </c>
      <c r="E40" s="116" t="s">
        <v>410</v>
      </c>
      <c r="F40" s="109"/>
      <c r="G40" s="112">
        <f>G39+G30</f>
        <v>0</v>
      </c>
      <c r="H40" s="113">
        <f>H39+H30</f>
        <v>0</v>
      </c>
      <c r="I40" s="107"/>
      <c r="J40" s="113">
        <f>J39+J30</f>
        <v>0</v>
      </c>
    </row>
    <row r="41" spans="1:10" ht="12" customHeight="1" x14ac:dyDescent="0.25">
      <c r="A41" s="1">
        <v>3</v>
      </c>
      <c r="E41" s="116"/>
      <c r="F41" s="109"/>
      <c r="G41" s="106"/>
      <c r="H41" s="107"/>
      <c r="I41" s="107"/>
      <c r="J41" s="107"/>
    </row>
    <row r="42" spans="1:10" ht="12" customHeight="1" x14ac:dyDescent="0.25">
      <c r="A42" s="1">
        <v>3</v>
      </c>
      <c r="E42" s="116" t="s">
        <v>226</v>
      </c>
      <c r="F42" s="109"/>
      <c r="G42" s="106"/>
      <c r="H42" s="107"/>
      <c r="I42" s="107"/>
      <c r="J42" s="107"/>
    </row>
    <row r="43" spans="1:10" ht="12" customHeight="1" x14ac:dyDescent="0.25">
      <c r="A43" s="1">
        <v>3</v>
      </c>
      <c r="B43" s="3" t="s">
        <v>214</v>
      </c>
      <c r="C43" s="3" t="s">
        <v>218</v>
      </c>
      <c r="E43" s="108" t="s">
        <v>227</v>
      </c>
      <c r="F43" s="109"/>
      <c r="G43" s="106">
        <v>0</v>
      </c>
      <c r="H43" s="107">
        <v>0</v>
      </c>
      <c r="I43" s="107"/>
      <c r="J43" s="107">
        <v>0</v>
      </c>
    </row>
    <row r="44" spans="1:10" ht="12" customHeight="1" x14ac:dyDescent="0.25">
      <c r="A44" s="1">
        <v>3</v>
      </c>
      <c r="B44" s="3" t="s">
        <v>214</v>
      </c>
      <c r="C44" s="3">
        <v>50</v>
      </c>
      <c r="D44" s="39"/>
      <c r="E44" s="108" t="str">
        <f>INDEX(TBLStructure[Note Title],MATCH(C44,TBLStructure[Model Reference],0))</f>
        <v>Foreign exchange gains</v>
      </c>
      <c r="F44" s="109" t="str">
        <f ca="1">INDEX(TBLStructure[Full Note Ref],MATCH(C44,TBLStructure[Model Reference],0))</f>
        <v>2.2J</v>
      </c>
      <c r="G44" s="106">
        <f>'FPE2.2'!F139</f>
        <v>0</v>
      </c>
      <c r="H44" s="106">
        <f>'FPE2.2'!G139</f>
        <v>0</v>
      </c>
      <c r="I44" s="107"/>
      <c r="J44" s="107">
        <v>0</v>
      </c>
    </row>
    <row r="45" spans="1:10" ht="12" customHeight="1" x14ac:dyDescent="0.25">
      <c r="A45" s="1">
        <v>3</v>
      </c>
      <c r="B45" s="3" t="s">
        <v>214</v>
      </c>
      <c r="C45" s="3">
        <v>51</v>
      </c>
      <c r="D45" s="39"/>
      <c r="E45" s="108" t="str">
        <f>INDEX(TBLStructure[Note Title],MATCH(C45,TBLStructure[Model Reference],0))</f>
        <v>Reversal of write-downs and impairments</v>
      </c>
      <c r="F45" s="109" t="str">
        <f ca="1">INDEX(TBLStructure[Full Note Ref],MATCH(C45,TBLStructure[Model Reference],0))</f>
        <v>2.2K</v>
      </c>
      <c r="G45" s="106">
        <f>'FPE2.2'!F144</f>
        <v>0</v>
      </c>
      <c r="H45" s="106">
        <f>'FPE2.2'!G144</f>
        <v>0</v>
      </c>
      <c r="I45" s="107"/>
      <c r="J45" s="107">
        <v>0</v>
      </c>
    </row>
    <row r="46" spans="1:10" ht="12" customHeight="1" x14ac:dyDescent="0.25">
      <c r="A46" s="1">
        <v>3</v>
      </c>
      <c r="B46" s="3" t="s">
        <v>214</v>
      </c>
      <c r="C46" s="3">
        <v>52</v>
      </c>
      <c r="E46" s="108" t="str">
        <f>INDEX(TBLStructure[Note Title],MATCH(C46,TBLStructure[Model Reference],0))</f>
        <v>Other gains</v>
      </c>
      <c r="F46" s="109" t="str">
        <f ca="1">INDEX(TBLStructure[Full Note Ref],MATCH(C46,TBLStructure[Model Reference],0))</f>
        <v>2.2L</v>
      </c>
      <c r="G46" s="106">
        <f>'FPE2.2'!F153</f>
        <v>0</v>
      </c>
      <c r="H46" s="106">
        <f>'FPE2.2'!G153</f>
        <v>0</v>
      </c>
      <c r="I46" s="107"/>
      <c r="J46" s="107">
        <v>0</v>
      </c>
    </row>
    <row r="47" spans="1:10" ht="12" customHeight="1" x14ac:dyDescent="0.25">
      <c r="A47" s="1">
        <v>3</v>
      </c>
      <c r="E47" s="103" t="s">
        <v>230</v>
      </c>
      <c r="F47" s="111"/>
      <c r="G47" s="112">
        <f>SUM(G42:G46)</f>
        <v>0</v>
      </c>
      <c r="H47" s="113">
        <f>SUM(H42:H46)</f>
        <v>0</v>
      </c>
      <c r="I47" s="107"/>
      <c r="J47" s="113">
        <f>SUM(J42:J46)</f>
        <v>0</v>
      </c>
    </row>
    <row r="48" spans="1:10" ht="12" customHeight="1" x14ac:dyDescent="0.25">
      <c r="A48" s="1">
        <v>3</v>
      </c>
      <c r="E48" s="103" t="s">
        <v>411</v>
      </c>
      <c r="F48" s="111"/>
      <c r="G48" s="112">
        <f>G47+G40</f>
        <v>0</v>
      </c>
      <c r="H48" s="113">
        <f>H47+H40</f>
        <v>0</v>
      </c>
      <c r="I48" s="107"/>
      <c r="J48" s="113">
        <f>J47+J40</f>
        <v>0</v>
      </c>
    </row>
    <row r="49" spans="1:10" ht="12" customHeight="1" x14ac:dyDescent="0.25">
      <c r="A49" s="1">
        <v>3</v>
      </c>
      <c r="E49" s="116" t="s">
        <v>232</v>
      </c>
      <c r="F49" s="111"/>
      <c r="G49" s="112">
        <f>G48-G21</f>
        <v>0</v>
      </c>
      <c r="H49" s="113">
        <f>H48-H21</f>
        <v>0</v>
      </c>
      <c r="I49" s="107"/>
      <c r="J49" s="113">
        <f>J48-J21</f>
        <v>0</v>
      </c>
    </row>
    <row r="50" spans="1:10" x14ac:dyDescent="0.25">
      <c r="A50" s="1">
        <v>3</v>
      </c>
      <c r="E50" s="117" t="s">
        <v>412</v>
      </c>
      <c r="F50" s="111"/>
      <c r="G50" s="118">
        <f>G49</f>
        <v>0</v>
      </c>
      <c r="H50" s="119">
        <f>H49</f>
        <v>0</v>
      </c>
      <c r="I50" s="107"/>
      <c r="J50" s="119">
        <f>J49</f>
        <v>0</v>
      </c>
    </row>
    <row r="51" spans="1:10" ht="6" customHeight="1" thickBot="1" x14ac:dyDescent="0.3">
      <c r="A51" s="1">
        <v>3</v>
      </c>
      <c r="E51" s="103"/>
      <c r="F51" s="104"/>
      <c r="G51" s="120"/>
      <c r="H51" s="121"/>
      <c r="I51" s="121"/>
      <c r="J51" s="121"/>
    </row>
    <row r="52" spans="1:10" ht="40.200000000000003" customHeight="1" x14ac:dyDescent="0.25">
      <c r="A52" s="1">
        <v>3</v>
      </c>
      <c r="E52" s="95"/>
      <c r="F52" s="96"/>
      <c r="G52" s="97" t="str">
        <f>Contents!F3</f>
        <v>20X2</v>
      </c>
      <c r="H52" s="98" t="str">
        <f>Contents!F4</f>
        <v>20X1</v>
      </c>
      <c r="I52" s="98"/>
      <c r="J52" s="98" t="s">
        <v>210</v>
      </c>
    </row>
    <row r="53" spans="1:10" ht="14.4" thickBot="1" x14ac:dyDescent="0.3">
      <c r="A53" s="1">
        <v>3</v>
      </c>
      <c r="E53" s="99"/>
      <c r="F53" s="100" t="s">
        <v>211</v>
      </c>
      <c r="G53" s="101" t="s">
        <v>258</v>
      </c>
      <c r="H53" s="102" t="s">
        <v>258</v>
      </c>
      <c r="I53" s="102"/>
      <c r="J53" s="102" t="s">
        <v>258</v>
      </c>
    </row>
    <row r="54" spans="1:10" ht="19.95" customHeight="1" x14ac:dyDescent="0.25">
      <c r="A54" s="1">
        <v>3</v>
      </c>
      <c r="D54" s="43"/>
      <c r="E54" s="122" t="s">
        <v>238</v>
      </c>
      <c r="F54" s="123"/>
      <c r="G54" s="106"/>
      <c r="H54" s="107"/>
      <c r="I54" s="107"/>
      <c r="J54" s="107"/>
    </row>
    <row r="55" spans="1:10" x14ac:dyDescent="0.25">
      <c r="A55" s="1">
        <v>3</v>
      </c>
      <c r="D55" s="4"/>
      <c r="E55" s="932" t="s">
        <v>240</v>
      </c>
      <c r="F55" s="932"/>
      <c r="G55" s="106"/>
      <c r="H55" s="107"/>
      <c r="I55" s="107"/>
      <c r="J55" s="107"/>
    </row>
    <row r="56" spans="1:10" ht="12" customHeight="1" x14ac:dyDescent="0.25">
      <c r="A56" s="1">
        <v>3</v>
      </c>
      <c r="D56" s="4"/>
      <c r="E56" s="125" t="s">
        <v>242</v>
      </c>
      <c r="F56" s="123"/>
      <c r="G56" s="106">
        <v>0</v>
      </c>
      <c r="H56" s="107">
        <v>0</v>
      </c>
      <c r="I56" s="107"/>
      <c r="J56" s="107">
        <v>0</v>
      </c>
    </row>
    <row r="57" spans="1:10" ht="12" customHeight="1" x14ac:dyDescent="0.25">
      <c r="A57" s="1">
        <v>3</v>
      </c>
      <c r="D57" s="4"/>
      <c r="E57" s="125" t="s">
        <v>243</v>
      </c>
      <c r="F57" s="123"/>
      <c r="G57" s="106">
        <v>0</v>
      </c>
      <c r="H57" s="107">
        <v>0</v>
      </c>
      <c r="I57" s="107"/>
      <c r="J57" s="107">
        <v>0</v>
      </c>
    </row>
    <row r="58" spans="1:10" x14ac:dyDescent="0.25">
      <c r="A58" s="1">
        <v>3</v>
      </c>
      <c r="E58" s="932" t="s">
        <v>246</v>
      </c>
      <c r="F58" s="932"/>
      <c r="G58" s="106"/>
      <c r="H58" s="107"/>
      <c r="I58" s="107"/>
      <c r="J58" s="107"/>
    </row>
    <row r="59" spans="1:10" ht="12" customHeight="1" x14ac:dyDescent="0.25">
      <c r="A59" s="1">
        <v>3</v>
      </c>
      <c r="D59" s="4"/>
      <c r="E59" s="125" t="s">
        <v>247</v>
      </c>
      <c r="F59" s="123"/>
      <c r="G59" s="106">
        <v>0</v>
      </c>
      <c r="H59" s="107">
        <v>0</v>
      </c>
      <c r="I59" s="107"/>
      <c r="J59" s="107">
        <v>0</v>
      </c>
    </row>
    <row r="60" spans="1:10" ht="12" customHeight="1" x14ac:dyDescent="0.25">
      <c r="E60" s="125" t="s">
        <v>249</v>
      </c>
      <c r="F60" s="123"/>
      <c r="G60" s="106">
        <v>0</v>
      </c>
      <c r="H60" s="107">
        <v>0</v>
      </c>
      <c r="I60" s="107"/>
      <c r="J60" s="107">
        <v>0</v>
      </c>
    </row>
    <row r="61" spans="1:10" ht="23.4" x14ac:dyDescent="0.25">
      <c r="A61" s="1">
        <v>3</v>
      </c>
      <c r="D61" s="43"/>
      <c r="E61" s="126" t="s">
        <v>251</v>
      </c>
      <c r="F61" s="123"/>
      <c r="G61" s="106">
        <v>0</v>
      </c>
      <c r="H61" s="107">
        <v>0</v>
      </c>
      <c r="I61" s="107"/>
      <c r="J61" s="107">
        <v>0</v>
      </c>
    </row>
    <row r="62" spans="1:10" x14ac:dyDescent="0.25">
      <c r="A62" s="1">
        <v>3</v>
      </c>
      <c r="D62" s="4"/>
      <c r="E62" s="122" t="s">
        <v>253</v>
      </c>
      <c r="F62" s="123"/>
      <c r="G62" s="112">
        <f>SUM(G54:G61)</f>
        <v>0</v>
      </c>
      <c r="H62" s="113">
        <f>SUM(H54:H61)</f>
        <v>0</v>
      </c>
      <c r="I62" s="107"/>
      <c r="J62" s="113">
        <f>SUM(J54:J61)</f>
        <v>0</v>
      </c>
    </row>
    <row r="63" spans="1:10" ht="12" customHeight="1" x14ac:dyDescent="0.25">
      <c r="A63" s="1">
        <v>3</v>
      </c>
      <c r="E63" s="122"/>
      <c r="F63" s="111"/>
      <c r="G63" s="120"/>
      <c r="H63" s="121"/>
      <c r="I63" s="107"/>
      <c r="J63" s="121"/>
    </row>
    <row r="64" spans="1:10" ht="12" customHeight="1" x14ac:dyDescent="0.25">
      <c r="A64" s="1">
        <v>3</v>
      </c>
      <c r="E64" s="929" t="s">
        <v>413</v>
      </c>
      <c r="F64" s="929"/>
      <c r="G64" s="929"/>
      <c r="H64" s="929"/>
      <c r="I64" s="929"/>
      <c r="J64" s="929"/>
    </row>
    <row r="65" spans="1:10" ht="12" customHeight="1" x14ac:dyDescent="0.25">
      <c r="A65" s="1">
        <v>3</v>
      </c>
      <c r="E65" s="127"/>
      <c r="F65" s="128"/>
      <c r="G65" s="127"/>
      <c r="H65" s="127"/>
      <c r="I65" s="127"/>
      <c r="J65" s="127"/>
    </row>
    <row r="66" spans="1:10" x14ac:dyDescent="0.25">
      <c r="A66" s="1">
        <v>3</v>
      </c>
      <c r="E66" s="129"/>
      <c r="F66" s="130"/>
      <c r="G66" s="129"/>
      <c r="H66" s="129"/>
      <c r="I66" s="129"/>
      <c r="J66" s="129"/>
    </row>
    <row r="67" spans="1:10" ht="13.95" customHeight="1" x14ac:dyDescent="0.25">
      <c r="A67" s="1">
        <v>3</v>
      </c>
      <c r="D67" s="920" t="s">
        <v>414</v>
      </c>
      <c r="E67" s="129"/>
      <c r="F67" s="130"/>
      <c r="G67" s="129"/>
      <c r="H67" s="129"/>
      <c r="I67" s="129"/>
      <c r="J67" s="129"/>
    </row>
    <row r="68" spans="1:10" x14ac:dyDescent="0.25">
      <c r="A68" s="1">
        <v>3</v>
      </c>
      <c r="D68" s="920"/>
      <c r="E68" s="129"/>
      <c r="F68" s="130"/>
      <c r="G68" s="129"/>
      <c r="H68" s="129"/>
      <c r="I68" s="129"/>
      <c r="J68" s="129"/>
    </row>
    <row r="69" spans="1:10" x14ac:dyDescent="0.25">
      <c r="A69" s="1">
        <v>3</v>
      </c>
      <c r="D69" s="920"/>
      <c r="E69" s="129"/>
      <c r="F69" s="130"/>
      <c r="G69" s="129"/>
      <c r="H69" s="129"/>
      <c r="I69" s="129"/>
      <c r="J69" s="129"/>
    </row>
    <row r="70" spans="1:10" x14ac:dyDescent="0.25">
      <c r="A70" s="1">
        <v>3</v>
      </c>
      <c r="E70" s="129"/>
      <c r="F70" s="130"/>
      <c r="G70" s="129"/>
      <c r="H70" s="129"/>
      <c r="I70" s="129"/>
      <c r="J70" s="129"/>
    </row>
    <row r="71" spans="1:10" x14ac:dyDescent="0.25">
      <c r="A71" s="1">
        <v>3</v>
      </c>
      <c r="E71" s="129"/>
      <c r="F71" s="130"/>
      <c r="G71" s="129"/>
      <c r="H71" s="129"/>
      <c r="I71" s="129"/>
      <c r="J71" s="129"/>
    </row>
  </sheetData>
  <mergeCells count="7">
    <mergeCell ref="E64:J64"/>
    <mergeCell ref="D67:D69"/>
    <mergeCell ref="B1:C1"/>
    <mergeCell ref="E2:J2"/>
    <mergeCell ref="E7:F7"/>
    <mergeCell ref="E55:F55"/>
    <mergeCell ref="E58:F58"/>
  </mergeCells>
  <hyperlinks>
    <hyperlink ref="F8" r:id="rId1" location="FPE2.1!D9" display="FPE2.1!D9" xr:uid="{FAB7B555-059F-4F18-8BC7-8B1FCFCD71C9}"/>
    <hyperlink ref="F13" r:id="rId2" location="FPOPPE4.2!D2" display="FPOPPE4.2!D2" xr:uid="{EB7A335F-E8C2-481A-A6C9-EEEB7A3B8E94}"/>
    <hyperlink ref="F27" r:id="rId3" location="FPE2.2!D10" display="FPE2.2!D10" xr:uid="{150B0ADF-33F6-463A-9268-C9FA96341360}"/>
    <hyperlink ref="F9" r:id="rId4" location="FPE2.1!D21" display="FPE2.1!D21" xr:uid="{F07130CF-85B8-41F5-8194-DB2C82879476}"/>
    <hyperlink ref="F10" r:id="rId5" location="FPE2.1!D50" display="FPE2.1!D50" xr:uid="{998E48A6-06D7-4858-B2A2-5D7558BADE33}"/>
    <hyperlink ref="F11" r:id="rId6" location="FPE2.1!D58" display="FPE2.1!D58" xr:uid="{6A8F65FA-F139-48DD-BD7D-691F6332A72C}"/>
    <hyperlink ref="F12" r:id="rId7" location="FPE2.1!D66" display="FPE2.1!D66" xr:uid="{C5E7BBDC-B73D-4F42-A0E4-B2CE0DC56A41}"/>
    <hyperlink ref="F14" r:id="rId8" location="FPE2.1!D80" display="FPE2.1!D80" xr:uid="{BFC0421F-64CC-45D3-AFF0-E0031F15037D}"/>
    <hyperlink ref="F15" r:id="rId9" location="FPE2.1!D91" display="FPE2.1!D91" xr:uid="{7FB3EC0B-50E3-4AB8-AFCA-2D37865897FE}"/>
    <hyperlink ref="F16" r:id="rId10" location="FPE2.1!D100" display="FPE2.1!D100" xr:uid="{AA003172-B8FF-4698-850F-7940FF3C0E92}"/>
    <hyperlink ref="F17" r:id="rId11" location="FPE2.1!D111" display="FPE2.1!D111" xr:uid="{B37A0C23-BD6E-4D06-886E-7EE4DA532930}"/>
    <hyperlink ref="F19" r:id="rId12" location="FPE2.1!D116" display="FPE2.1!D116" xr:uid="{9467E76B-75C0-4AFB-8A36-AA312E06D742}"/>
    <hyperlink ref="F20" r:id="rId13" location="FPE2.1!D122" display="FPE2.1!D122" xr:uid="{8528DB72-8E7C-49A0-BFFB-0F3ADA8EE1B6}"/>
    <hyperlink ref="F28" r:id="rId14" location="FPE2.2!D22" display="FPE2.2!D22" xr:uid="{777A2B0C-D5EB-4BB3-8716-9DD3ADE8DAEB}"/>
    <hyperlink ref="F29" r:id="rId15" location="FPE2.2!D31" display="FPE2.2!D31" xr:uid="{A581A72A-7390-48B0-942A-51196A57A117}"/>
    <hyperlink ref="F33" r:id="rId16" location="FPE2.2!D42" display="FPE2.2!D42" xr:uid="{B2524DD4-6197-49E8-B449-55447CC7C778}"/>
    <hyperlink ref="F34" r:id="rId17" location="FPE2.2!D49" display="FPE2.2!D49" xr:uid="{AC2CE3E8-FDEC-4C55-9CC7-89FD13CB0EC7}"/>
    <hyperlink ref="F35" r:id="rId18" location="FPE2.2!D60" display="FPE2.2!D60" xr:uid="{0BC2FE4C-4612-4C41-BF24-CFC756712352}"/>
    <hyperlink ref="F36" r:id="rId19" location="FPE2.2!D72" display="FPE2.2!D72" xr:uid="{AC64FD64-4119-4639-A566-40C0CEE86C59}"/>
    <hyperlink ref="F37" r:id="rId20" location="FPE2.2!D79" display="FPE2.2!D79" xr:uid="{B738DF7C-CE5C-4190-ABB4-BA8F1B57B2F4}"/>
    <hyperlink ref="F38" r:id="rId21" location="FPE2.2!D128" display="FPE2.2!D128" xr:uid="{D10F3273-1DE0-4D2B-A9EA-0646F47D5968}"/>
    <hyperlink ref="F44" r:id="rId22" location="FPE2.2!D152" display="FPE2.2!D152" xr:uid="{9C0FF66E-D6C9-4114-864E-CA4FE2022FE7}"/>
    <hyperlink ref="F45" r:id="rId23" location="FPE2.2!D157" display="FPE2.2!D157" xr:uid="{0D3D1DB6-4D00-4F22-BCF8-9DD20D5A8C47}"/>
    <hyperlink ref="F46" r:id="rId24" location="FPE2.2!D167" display="FPE2.2!D167" xr:uid="{AEF2087B-8959-4916-9B97-AD63B236122C}"/>
  </hyperlinks>
  <printOptions horizontalCentered="1"/>
  <pageMargins left="0.23622047244094491" right="0.23622047244094491" top="0.74803149606299213" bottom="0.74803149606299213" header="0.31496062992125984" footer="0.31496062992125984"/>
  <pageSetup paperSize="9" scale="87" orientation="portrait" r:id="rId25"/>
  <rowBreaks count="1" manualBreakCount="1">
    <brk id="50" min="4" max="9" man="1"/>
  </rowBreaks>
  <customProperties>
    <customPr name="_pios_id" r:id="rId26"/>
  </customProperties>
  <drawing r:id="rId2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D5E89-2186-47A2-8814-A9A80C74CEFA}">
  <sheetPr codeName="Sheet21">
    <tabColor theme="5"/>
  </sheetPr>
  <dimension ref="A1:J62"/>
  <sheetViews>
    <sheetView showGridLines="0" view="pageBreakPreview" topLeftCell="D1" zoomScaleNormal="100" zoomScaleSheetLayoutView="100" workbookViewId="0">
      <selection activeCell="N50" sqref="N50"/>
    </sheetView>
  </sheetViews>
  <sheetFormatPr defaultColWidth="9.21875" defaultRowHeight="13.8" x14ac:dyDescent="0.25"/>
  <cols>
    <col min="1" max="1" width="5.77734375" style="1" hidden="1" customWidth="1"/>
    <col min="2" max="2" width="7.21875" style="1" hidden="1" customWidth="1"/>
    <col min="3" max="3" width="9.44140625" style="1" hidden="1" customWidth="1"/>
    <col min="4" max="4" width="18.21875" style="3" customWidth="1"/>
    <col min="5" max="5" width="44.77734375" style="1" bestFit="1" customWidth="1"/>
    <col min="6" max="6" width="7.77734375" style="1" customWidth="1"/>
    <col min="7" max="8" width="8.77734375" style="1" customWidth="1"/>
    <col min="9" max="9" width="4" style="1" customWidth="1"/>
    <col min="10" max="10" width="8.77734375" style="1" customWidth="1"/>
    <col min="11" max="16384" width="9.21875" style="1"/>
  </cols>
  <sheetData>
    <row r="1" spans="1:10" ht="23.4" x14ac:dyDescent="0.25">
      <c r="A1" s="1" t="s">
        <v>0</v>
      </c>
      <c r="B1" s="922" t="s">
        <v>206</v>
      </c>
      <c r="C1" s="922"/>
      <c r="D1" s="816" t="s">
        <v>415</v>
      </c>
    </row>
    <row r="2" spans="1:10" x14ac:dyDescent="0.25">
      <c r="A2" s="1">
        <v>3</v>
      </c>
      <c r="B2" s="1" t="s">
        <v>208</v>
      </c>
      <c r="C2" s="1">
        <v>6</v>
      </c>
      <c r="E2" s="930" t="str">
        <f>INDEX(TBLStructure[Full Note Title],MATCH(C2,TBLStructure[Model Reference],0))</f>
        <v>Administered Schedule of Assets and Liabilities</v>
      </c>
      <c r="F2" s="930"/>
      <c r="G2" s="930"/>
      <c r="H2" s="930"/>
      <c r="I2" s="930"/>
      <c r="J2" s="930"/>
    </row>
    <row r="3" spans="1:10" ht="14.4" thickBot="1" x14ac:dyDescent="0.3">
      <c r="A3" s="1">
        <v>3</v>
      </c>
      <c r="E3" s="933" t="str">
        <f>_xlfn.CONCAT("as at 30 June "&amp;Contents!F3)</f>
        <v>as at 30 June 20X2</v>
      </c>
      <c r="F3" s="933"/>
      <c r="G3" s="933"/>
      <c r="H3" s="933"/>
      <c r="I3" s="933"/>
      <c r="J3" s="933"/>
    </row>
    <row r="4" spans="1:10" ht="24" customHeight="1" x14ac:dyDescent="0.25">
      <c r="A4" s="1">
        <v>3</v>
      </c>
      <c r="D4" s="4" t="s">
        <v>400</v>
      </c>
      <c r="E4" s="95"/>
      <c r="F4" s="96"/>
      <c r="G4" s="97" t="str">
        <f>Contents!F3</f>
        <v>20X2</v>
      </c>
      <c r="H4" s="98" t="str">
        <f>Contents!F4</f>
        <v>20X1</v>
      </c>
      <c r="I4" s="98"/>
      <c r="J4" s="98" t="s">
        <v>210</v>
      </c>
    </row>
    <row r="5" spans="1:10" ht="14.4" thickBot="1" x14ac:dyDescent="0.3">
      <c r="A5" s="1">
        <v>3</v>
      </c>
      <c r="E5" s="99"/>
      <c r="F5" s="132" t="s">
        <v>211</v>
      </c>
      <c r="G5" s="101" t="s">
        <v>258</v>
      </c>
      <c r="H5" s="102" t="s">
        <v>258</v>
      </c>
      <c r="I5" s="102"/>
      <c r="J5" s="102" t="s">
        <v>258</v>
      </c>
    </row>
    <row r="6" spans="1:10" ht="12" customHeight="1" x14ac:dyDescent="0.25">
      <c r="A6" s="1">
        <v>3</v>
      </c>
      <c r="D6" s="4" t="s">
        <v>416</v>
      </c>
      <c r="E6" s="133" t="s">
        <v>259</v>
      </c>
      <c r="F6" s="103"/>
      <c r="G6" s="134"/>
      <c r="H6" s="135"/>
      <c r="I6" s="135"/>
      <c r="J6" s="135"/>
    </row>
    <row r="7" spans="1:10" ht="12" customHeight="1" x14ac:dyDescent="0.25">
      <c r="A7" s="1">
        <v>3</v>
      </c>
      <c r="D7" s="4"/>
      <c r="E7" s="133" t="s">
        <v>260</v>
      </c>
      <c r="F7" s="136"/>
      <c r="G7" s="134"/>
      <c r="H7" s="135"/>
      <c r="I7" s="135"/>
      <c r="J7" s="135"/>
    </row>
    <row r="8" spans="1:10" ht="12" customHeight="1" x14ac:dyDescent="0.25">
      <c r="A8" s="1">
        <v>3</v>
      </c>
      <c r="B8" s="3" t="s">
        <v>214</v>
      </c>
      <c r="C8" s="3">
        <v>78</v>
      </c>
      <c r="D8" s="4"/>
      <c r="E8" s="137" t="str">
        <f>INDEX(TBLStructure[Note Title],MATCH(C8,TBLStructure[Model Reference],0))</f>
        <v>Cash and cash equivalents</v>
      </c>
      <c r="F8" s="109" t="str">
        <f ca="1">INDEX(TBLStructure[Full Note Ref],MATCH(C8,TBLStructure[Model Reference],0))</f>
        <v>4.1A</v>
      </c>
      <c r="G8" s="106">
        <f>'FPO4.1'!H12</f>
        <v>0</v>
      </c>
      <c r="H8" s="107">
        <f>'FPO4.1'!I12</f>
        <v>0</v>
      </c>
      <c r="I8" s="107"/>
      <c r="J8" s="107">
        <v>0</v>
      </c>
    </row>
    <row r="9" spans="1:10" ht="12" customHeight="1" x14ac:dyDescent="0.25">
      <c r="A9" s="1">
        <v>3</v>
      </c>
      <c r="B9" s="3" t="s">
        <v>214</v>
      </c>
      <c r="C9" s="3">
        <v>79</v>
      </c>
      <c r="E9" s="137" t="str">
        <f>INDEX(TBLStructure[Note Title],MATCH(C9,TBLStructure[Model Reference],0))</f>
        <v>Taxation receivables</v>
      </c>
      <c r="F9" s="109" t="str">
        <f ca="1">INDEX(TBLStructure[Full Note Ref],MATCH(C9,TBLStructure[Model Reference],0))</f>
        <v>4.1B</v>
      </c>
      <c r="G9" s="106">
        <f>'FPO4.1'!H34</f>
        <v>0</v>
      </c>
      <c r="H9" s="107">
        <f>'FPO4.1'!I34</f>
        <v>0</v>
      </c>
      <c r="I9" s="107"/>
      <c r="J9" s="107">
        <v>0</v>
      </c>
    </row>
    <row r="10" spans="1:10" ht="12" customHeight="1" x14ac:dyDescent="0.25">
      <c r="A10" s="1">
        <v>3</v>
      </c>
      <c r="B10" s="3" t="s">
        <v>214</v>
      </c>
      <c r="C10" s="3">
        <v>80</v>
      </c>
      <c r="D10" s="4"/>
      <c r="E10" s="137" t="str">
        <f>INDEX(TBLStructure[Note Title],MATCH(C10,TBLStructure[Model Reference],0))</f>
        <v>Trade and other receivables</v>
      </c>
      <c r="F10" s="109" t="str">
        <f ca="1">INDEX(TBLStructure[Full Note Ref],MATCH(C10,TBLStructure[Model Reference],0))</f>
        <v>4.1C</v>
      </c>
      <c r="G10" s="106">
        <f>'FPO4.1'!H70</f>
        <v>0</v>
      </c>
      <c r="H10" s="107">
        <f>'FPO4.1'!I70</f>
        <v>0</v>
      </c>
      <c r="I10" s="107"/>
      <c r="J10" s="107">
        <v>0</v>
      </c>
    </row>
    <row r="11" spans="1:10" ht="12" customHeight="1" x14ac:dyDescent="0.25">
      <c r="A11" s="1">
        <v>3</v>
      </c>
      <c r="B11" s="3" t="s">
        <v>214</v>
      </c>
      <c r="C11" s="3">
        <v>81</v>
      </c>
      <c r="E11" s="137" t="str">
        <f>INDEX(TBLStructure[Note Title],MATCH(C11,TBLStructure[Model Reference],0))</f>
        <v>Equity accounted investments</v>
      </c>
      <c r="F11" s="109" t="str">
        <f ca="1">INDEX(TBLStructure[Full Note Ref],MATCH(C11,TBLStructure[Model Reference],0))</f>
        <v>4.1D</v>
      </c>
      <c r="G11" s="106">
        <f>'FPO4.1'!H83</f>
        <v>0</v>
      </c>
      <c r="H11" s="107">
        <f>'FPO4.1'!I83</f>
        <v>0</v>
      </c>
      <c r="I11" s="107"/>
      <c r="J11" s="107">
        <v>0</v>
      </c>
    </row>
    <row r="12" spans="1:10" ht="12" customHeight="1" x14ac:dyDescent="0.25">
      <c r="A12" s="1">
        <v>3</v>
      </c>
      <c r="B12" s="3" t="s">
        <v>214</v>
      </c>
      <c r="C12" s="3">
        <v>82</v>
      </c>
      <c r="E12" s="137" t="str">
        <f>INDEX(TBLStructure[Note Title],MATCH(C12,TBLStructure[Model Reference],0))</f>
        <v>Other investments</v>
      </c>
      <c r="F12" s="109" t="str">
        <f ca="1">INDEX(TBLStructure[Full Note Ref],MATCH(C12,TBLStructure[Model Reference],0))</f>
        <v>4.1E</v>
      </c>
      <c r="G12" s="106">
        <f>'FPO4.1'!H102</f>
        <v>0</v>
      </c>
      <c r="H12" s="107">
        <f>'FPO4.1'!I102</f>
        <v>0</v>
      </c>
      <c r="I12" s="107"/>
      <c r="J12" s="107">
        <v>0</v>
      </c>
    </row>
    <row r="13" spans="1:10" ht="12" customHeight="1" x14ac:dyDescent="0.25">
      <c r="A13" s="1">
        <v>3</v>
      </c>
      <c r="B13" s="3" t="s">
        <v>214</v>
      </c>
      <c r="C13" s="3">
        <v>83</v>
      </c>
      <c r="E13" s="137" t="str">
        <f>INDEX(TBLStructure[Note Title],MATCH(C13,TBLStructure[Model Reference],0))</f>
        <v>Other financial assets</v>
      </c>
      <c r="F13" s="109" t="str">
        <f ca="1">INDEX(TBLStructure[Full Note Ref],MATCH(C13,TBLStructure[Model Reference],0))</f>
        <v>4.1F</v>
      </c>
      <c r="G13" s="106">
        <f>'FPO4.1'!H110</f>
        <v>0</v>
      </c>
      <c r="H13" s="107">
        <f>'FPO4.1'!I110</f>
        <v>0</v>
      </c>
      <c r="I13" s="107"/>
      <c r="J13" s="107">
        <v>0</v>
      </c>
    </row>
    <row r="14" spans="1:10" ht="12" customHeight="1" x14ac:dyDescent="0.25">
      <c r="A14" s="1">
        <v>3</v>
      </c>
      <c r="E14" s="103" t="s">
        <v>265</v>
      </c>
      <c r="F14" s="138"/>
      <c r="G14" s="112">
        <f>SUM(G7:G13)</f>
        <v>0</v>
      </c>
      <c r="H14" s="113">
        <f>SUM(H7:H13)</f>
        <v>0</v>
      </c>
      <c r="I14" s="107"/>
      <c r="J14" s="113">
        <f>SUM(J7:J13)</f>
        <v>0</v>
      </c>
    </row>
    <row r="15" spans="1:10" ht="7.95" customHeight="1" x14ac:dyDescent="0.25">
      <c r="A15" s="1">
        <v>3</v>
      </c>
      <c r="E15" s="103"/>
      <c r="F15" s="138"/>
      <c r="G15" s="106"/>
      <c r="H15" s="107"/>
      <c r="I15" s="107"/>
      <c r="J15" s="107"/>
    </row>
    <row r="16" spans="1:10" ht="12" customHeight="1" x14ac:dyDescent="0.25">
      <c r="A16" s="1">
        <v>3</v>
      </c>
      <c r="E16" s="103" t="s">
        <v>266</v>
      </c>
      <c r="F16" s="138"/>
      <c r="G16" s="106"/>
      <c r="H16" s="107"/>
      <c r="I16" s="107"/>
      <c r="J16" s="107"/>
    </row>
    <row r="17" spans="1:10" ht="12" customHeight="1" x14ac:dyDescent="0.25">
      <c r="A17" s="1">
        <v>3</v>
      </c>
      <c r="B17" s="3" t="s">
        <v>214</v>
      </c>
      <c r="C17" s="1">
        <v>84</v>
      </c>
      <c r="E17" s="137" t="s">
        <v>268</v>
      </c>
      <c r="F17" s="109" t="str">
        <f ca="1">INDEX(TBLStructure[Full Note Ref],MATCH(C17,TBLStructure[Model Reference],0))</f>
        <v>4.2A</v>
      </c>
      <c r="G17" s="106">
        <f>FPOPPE4.2!F33</f>
        <v>0</v>
      </c>
      <c r="H17" s="107">
        <f>FPOPPE4.2!$F$12</f>
        <v>0</v>
      </c>
      <c r="I17" s="107"/>
      <c r="J17" s="107">
        <v>0</v>
      </c>
    </row>
    <row r="18" spans="1:10" ht="12" customHeight="1" x14ac:dyDescent="0.25">
      <c r="A18" s="1">
        <v>3</v>
      </c>
      <c r="B18" s="3" t="s">
        <v>214</v>
      </c>
      <c r="C18" s="1">
        <v>84</v>
      </c>
      <c r="E18" s="137" t="s">
        <v>269</v>
      </c>
      <c r="F18" s="109" t="str">
        <f ca="1">INDEX(TBLStructure[Full Note Ref],MATCH(C18,TBLStructure[Model Reference],0))</f>
        <v>4.2A</v>
      </c>
      <c r="G18" s="106">
        <f>FPOPPE4.2!G33</f>
        <v>0</v>
      </c>
      <c r="H18" s="107">
        <f>FPOPPE4.2!$G$12</f>
        <v>0</v>
      </c>
      <c r="I18" s="107"/>
      <c r="J18" s="107">
        <v>0</v>
      </c>
    </row>
    <row r="19" spans="1:10" ht="12" customHeight="1" x14ac:dyDescent="0.25">
      <c r="A19" s="1">
        <v>3</v>
      </c>
      <c r="B19" s="3" t="s">
        <v>214</v>
      </c>
      <c r="C19" s="1">
        <v>84</v>
      </c>
      <c r="E19" s="137" t="s">
        <v>270</v>
      </c>
      <c r="F19" s="109" t="str">
        <f ca="1">INDEX(TBLStructure[Full Note Ref],MATCH(C19,TBLStructure[Model Reference],0))</f>
        <v>4.2A</v>
      </c>
      <c r="G19" s="106">
        <f>FPOPPE4.2!H33</f>
        <v>0</v>
      </c>
      <c r="H19" s="107">
        <f>FPOPPE4.2!$H$12</f>
        <v>0</v>
      </c>
      <c r="I19" s="107"/>
      <c r="J19" s="107">
        <v>0</v>
      </c>
    </row>
    <row r="20" spans="1:10" ht="12" customHeight="1" x14ac:dyDescent="0.25">
      <c r="A20" s="1">
        <v>3</v>
      </c>
      <c r="B20" s="3" t="s">
        <v>214</v>
      </c>
      <c r="C20" s="1">
        <v>84</v>
      </c>
      <c r="E20" s="137" t="s">
        <v>271</v>
      </c>
      <c r="F20" s="109" t="str">
        <f ca="1">INDEX(TBLStructure[Full Note Ref],MATCH(C20,TBLStructure[Model Reference],0))</f>
        <v>4.2A</v>
      </c>
      <c r="G20" s="106">
        <f>FPOPPE4.2!I33</f>
        <v>0</v>
      </c>
      <c r="H20" s="107">
        <f>FPOPPE4.2!$I$12</f>
        <v>0</v>
      </c>
      <c r="I20" s="107"/>
      <c r="J20" s="107">
        <v>0</v>
      </c>
    </row>
    <row r="21" spans="1:10" ht="12" customHeight="1" x14ac:dyDescent="0.25">
      <c r="A21" s="1">
        <v>3</v>
      </c>
      <c r="B21" s="3" t="s">
        <v>214</v>
      </c>
      <c r="C21" s="1">
        <v>84</v>
      </c>
      <c r="E21" s="137" t="s">
        <v>273</v>
      </c>
      <c r="F21" s="109" t="str">
        <f ca="1">INDEX(TBLStructure[Full Note Ref],MATCH(C21,TBLStructure[Model Reference],0))</f>
        <v>4.2A</v>
      </c>
      <c r="G21" s="106">
        <f>FPOPPE4.2!J33</f>
        <v>0</v>
      </c>
      <c r="H21" s="107">
        <f>FPOPPE4.2!$J$12</f>
        <v>0</v>
      </c>
      <c r="I21" s="107"/>
      <c r="J21" s="107">
        <v>0</v>
      </c>
    </row>
    <row r="22" spans="1:10" ht="12" customHeight="1" x14ac:dyDescent="0.25">
      <c r="A22" s="1">
        <v>3</v>
      </c>
      <c r="B22" s="3" t="s">
        <v>214</v>
      </c>
      <c r="C22" s="1">
        <v>84</v>
      </c>
      <c r="E22" s="137" t="s">
        <v>274</v>
      </c>
      <c r="F22" s="109" t="str">
        <f ca="1">INDEX(TBLStructure[Full Note Ref],MATCH(C22,TBLStructure[Model Reference],0))</f>
        <v>4.2A</v>
      </c>
      <c r="G22" s="106">
        <f>FPOPPE4.2!K33</f>
        <v>0</v>
      </c>
      <c r="H22" s="107">
        <f>FPOPPE4.2!$K$12</f>
        <v>0</v>
      </c>
      <c r="I22" s="107"/>
      <c r="J22" s="107">
        <v>0</v>
      </c>
    </row>
    <row r="23" spans="1:10" ht="12" customHeight="1" x14ac:dyDescent="0.25">
      <c r="A23" s="1">
        <v>3</v>
      </c>
      <c r="B23" s="3" t="s">
        <v>214</v>
      </c>
      <c r="C23" s="3">
        <v>86</v>
      </c>
      <c r="E23" s="137" t="str">
        <f>INDEX(TBLStructure[Note Title],MATCH(C23,TBLStructure[Model Reference],0))</f>
        <v>Inventories</v>
      </c>
      <c r="F23" s="109" t="str">
        <f ca="1">INDEX(TBLStructure[Full Note Ref],MATCH(C23,TBLStructure[Model Reference],0))</f>
        <v>4.2B</v>
      </c>
      <c r="G23" s="106">
        <f>'FPO4.2'!G28</f>
        <v>0</v>
      </c>
      <c r="H23" s="107">
        <f>'FPO4.2'!H28</f>
        <v>0</v>
      </c>
      <c r="I23" s="107"/>
      <c r="J23" s="107">
        <v>0</v>
      </c>
    </row>
    <row r="24" spans="1:10" ht="12" customHeight="1" x14ac:dyDescent="0.25">
      <c r="A24" s="1">
        <v>3</v>
      </c>
      <c r="B24" s="3" t="s">
        <v>214</v>
      </c>
      <c r="C24" s="3">
        <v>87</v>
      </c>
      <c r="E24" s="137" t="s">
        <v>1291</v>
      </c>
      <c r="F24" s="109"/>
      <c r="G24" s="106">
        <v>0</v>
      </c>
      <c r="H24" s="107">
        <v>0</v>
      </c>
      <c r="I24" s="107"/>
      <c r="J24" s="107">
        <v>0</v>
      </c>
    </row>
    <row r="25" spans="1:10" ht="12" customHeight="1" x14ac:dyDescent="0.25">
      <c r="A25" s="1">
        <v>3</v>
      </c>
      <c r="B25" s="3" t="s">
        <v>214</v>
      </c>
      <c r="C25" s="3">
        <v>88</v>
      </c>
      <c r="E25" s="137" t="str">
        <f>INDEX(TBLStructure[Note Title],MATCH(C25,TBLStructure[Model Reference],0))</f>
        <v>Other non-financial assets</v>
      </c>
      <c r="F25" s="109" t="str">
        <f ca="1">INDEX(TBLStructure[Full Note Ref],MATCH(C25,TBLStructure[Model Reference],0))</f>
        <v>4.2C</v>
      </c>
      <c r="G25" s="106">
        <f>'FPO4.2'!G54</f>
        <v>0</v>
      </c>
      <c r="H25" s="107">
        <f>'FPO4.2'!H54</f>
        <v>0</v>
      </c>
      <c r="I25" s="107"/>
      <c r="J25" s="107">
        <v>0</v>
      </c>
    </row>
    <row r="26" spans="1:10" ht="12" customHeight="1" x14ac:dyDescent="0.25">
      <c r="A26" s="1">
        <v>3</v>
      </c>
      <c r="E26" s="103" t="s">
        <v>278</v>
      </c>
      <c r="F26" s="139"/>
      <c r="G26" s="112">
        <f>SUM(G16:G25)</f>
        <v>0</v>
      </c>
      <c r="H26" s="113">
        <f>SUM(H16:H25)</f>
        <v>0</v>
      </c>
      <c r="I26" s="107"/>
      <c r="J26" s="113">
        <f>SUM(J16:J25)</f>
        <v>0</v>
      </c>
    </row>
    <row r="27" spans="1:10" ht="7.95" customHeight="1" x14ac:dyDescent="0.25">
      <c r="A27" s="1">
        <v>3</v>
      </c>
      <c r="E27" s="103"/>
      <c r="F27" s="139"/>
      <c r="G27" s="106"/>
      <c r="H27" s="107"/>
      <c r="I27" s="107"/>
      <c r="J27" s="107"/>
    </row>
    <row r="28" spans="1:10" ht="12" customHeight="1" x14ac:dyDescent="0.25">
      <c r="A28" s="1">
        <v>3</v>
      </c>
      <c r="E28" s="140" t="s">
        <v>280</v>
      </c>
      <c r="F28" s="139"/>
      <c r="G28" s="106">
        <v>0</v>
      </c>
      <c r="H28" s="107">
        <v>0</v>
      </c>
      <c r="I28" s="107"/>
      <c r="J28" s="107">
        <v>0</v>
      </c>
    </row>
    <row r="29" spans="1:10" ht="24" customHeight="1" x14ac:dyDescent="0.25">
      <c r="A29" s="1">
        <v>3</v>
      </c>
      <c r="E29" s="133" t="s">
        <v>417</v>
      </c>
      <c r="F29" s="139"/>
      <c r="G29" s="112">
        <f>SUM(G26:G28,G14)</f>
        <v>0</v>
      </c>
      <c r="H29" s="113">
        <f>SUM(H26:H28,H14)</f>
        <v>0</v>
      </c>
      <c r="I29" s="107"/>
      <c r="J29" s="113">
        <f>SUM(J26:J28,J14)</f>
        <v>0</v>
      </c>
    </row>
    <row r="30" spans="1:10" ht="7.95" customHeight="1" x14ac:dyDescent="0.25">
      <c r="A30" s="1">
        <v>3</v>
      </c>
      <c r="E30" s="133"/>
      <c r="F30" s="139"/>
      <c r="G30" s="106"/>
      <c r="H30" s="107"/>
      <c r="I30" s="107"/>
      <c r="J30" s="107"/>
    </row>
    <row r="31" spans="1:10" ht="12" customHeight="1" x14ac:dyDescent="0.25">
      <c r="A31" s="1">
        <v>3</v>
      </c>
      <c r="D31" s="4" t="s">
        <v>418</v>
      </c>
      <c r="E31" s="103" t="s">
        <v>282</v>
      </c>
      <c r="F31" s="141"/>
      <c r="G31" s="106"/>
      <c r="H31" s="107"/>
      <c r="I31" s="107"/>
      <c r="J31" s="107"/>
    </row>
    <row r="32" spans="1:10" ht="12" customHeight="1" x14ac:dyDescent="0.25">
      <c r="A32" s="1">
        <v>3</v>
      </c>
      <c r="D32" s="4"/>
      <c r="E32" s="133" t="s">
        <v>121</v>
      </c>
      <c r="F32" s="136"/>
      <c r="G32" s="106"/>
      <c r="H32" s="107"/>
      <c r="I32" s="107"/>
      <c r="J32" s="107"/>
    </row>
    <row r="33" spans="1:10" ht="12" customHeight="1" x14ac:dyDescent="0.25">
      <c r="A33" s="1">
        <v>3</v>
      </c>
      <c r="B33" s="3" t="s">
        <v>214</v>
      </c>
      <c r="C33" s="3">
        <v>90</v>
      </c>
      <c r="E33" s="137" t="str">
        <f>INDEX(TBLStructure[Note Title],MATCH(C33,TBLStructure[Model Reference],0))</f>
        <v>Suppliers</v>
      </c>
      <c r="F33" s="109" t="str">
        <f ca="1">INDEX(TBLStructure[Full Note Ref],MATCH(C33,TBLStructure[Model Reference],0))</f>
        <v>4.3A</v>
      </c>
      <c r="G33" s="106">
        <f>'FPO4.3'!F11</f>
        <v>0</v>
      </c>
      <c r="H33" s="107">
        <f>'FPO4.3'!G11</f>
        <v>0</v>
      </c>
      <c r="I33" s="107"/>
      <c r="J33" s="107">
        <v>0</v>
      </c>
    </row>
    <row r="34" spans="1:10" ht="12" customHeight="1" x14ac:dyDescent="0.25">
      <c r="A34" s="1">
        <v>3</v>
      </c>
      <c r="B34" s="3" t="s">
        <v>214</v>
      </c>
      <c r="C34" s="3">
        <v>91</v>
      </c>
      <c r="E34" s="137" t="str">
        <f>INDEX(TBLStructure[Note Title],MATCH(C34,TBLStructure[Model Reference],0))</f>
        <v>Subsidies</v>
      </c>
      <c r="F34" s="109" t="str">
        <f ca="1">INDEX(TBLStructure[Full Note Ref],MATCH(C34,TBLStructure[Model Reference],0))</f>
        <v>4.3B</v>
      </c>
      <c r="G34" s="106">
        <f>'FPO4.3'!F21</f>
        <v>0</v>
      </c>
      <c r="H34" s="107">
        <f>'FPO4.3'!G21</f>
        <v>0</v>
      </c>
      <c r="I34" s="107"/>
      <c r="J34" s="107">
        <v>0</v>
      </c>
    </row>
    <row r="35" spans="1:10" ht="12" customHeight="1" x14ac:dyDescent="0.25">
      <c r="A35" s="1">
        <v>3</v>
      </c>
      <c r="B35" s="3" t="s">
        <v>214</v>
      </c>
      <c r="C35" s="3">
        <v>92</v>
      </c>
      <c r="E35" s="137" t="str">
        <f>INDEX(TBLStructure[Note Title],MATCH(C35,TBLStructure[Model Reference],0))</f>
        <v>Personal benefits</v>
      </c>
      <c r="F35" s="109" t="str">
        <f ca="1">INDEX(TBLStructure[Full Note Ref],MATCH(C35,TBLStructure[Model Reference],0))</f>
        <v>4.3C</v>
      </c>
      <c r="G35" s="106">
        <f>'FPO4.3'!F25</f>
        <v>0</v>
      </c>
      <c r="H35" s="107">
        <f>'FPO4.3'!G25</f>
        <v>0</v>
      </c>
      <c r="I35" s="107"/>
      <c r="J35" s="107">
        <v>0</v>
      </c>
    </row>
    <row r="36" spans="1:10" ht="12" customHeight="1" x14ac:dyDescent="0.25">
      <c r="A36" s="1">
        <v>3</v>
      </c>
      <c r="B36" s="3" t="s">
        <v>214</v>
      </c>
      <c r="C36" s="3">
        <v>93</v>
      </c>
      <c r="E36" s="137" t="str">
        <f>INDEX(TBLStructure[Note Title],MATCH(C36,TBLStructure[Model Reference],0))</f>
        <v>Grants</v>
      </c>
      <c r="F36" s="109" t="str">
        <f ca="1">INDEX(TBLStructure[Full Note Ref],MATCH(C36,TBLStructure[Model Reference],0))</f>
        <v>4.3D</v>
      </c>
      <c r="G36" s="106">
        <f>'FPO4.3'!F36</f>
        <v>0</v>
      </c>
      <c r="H36" s="107">
        <f>'FPO4.3'!G36</f>
        <v>0</v>
      </c>
      <c r="I36" s="107"/>
      <c r="J36" s="107">
        <v>0</v>
      </c>
    </row>
    <row r="37" spans="1:10" ht="12" customHeight="1" x14ac:dyDescent="0.25">
      <c r="A37" s="1">
        <v>3</v>
      </c>
      <c r="B37" s="3" t="s">
        <v>214</v>
      </c>
      <c r="C37" s="3">
        <v>94</v>
      </c>
      <c r="E37" s="137" t="str">
        <f>INDEX(TBLStructure[Note Title],MATCH(C37,TBLStructure[Model Reference],0))</f>
        <v>Other payables</v>
      </c>
      <c r="F37" s="109" t="str">
        <f ca="1">INDEX(TBLStructure[Full Note Ref],MATCH(C37,TBLStructure[Model Reference],0))</f>
        <v>4.3E</v>
      </c>
      <c r="G37" s="106">
        <f>'FPO4.3'!F51</f>
        <v>0</v>
      </c>
      <c r="H37" s="107">
        <f>'FPO4.3'!G51</f>
        <v>0</v>
      </c>
      <c r="I37" s="107"/>
      <c r="J37" s="107">
        <v>0</v>
      </c>
    </row>
    <row r="38" spans="1:10" ht="12" customHeight="1" x14ac:dyDescent="0.25">
      <c r="A38" s="1">
        <v>3</v>
      </c>
      <c r="E38" s="133" t="s">
        <v>284</v>
      </c>
      <c r="F38" s="138"/>
      <c r="G38" s="112">
        <f>SUM(G32:G37)</f>
        <v>0</v>
      </c>
      <c r="H38" s="113">
        <f>SUM(H32:H37)</f>
        <v>0</v>
      </c>
      <c r="I38" s="107"/>
      <c r="J38" s="113">
        <f>SUM(J32:J37)</f>
        <v>0</v>
      </c>
    </row>
    <row r="39" spans="1:10" ht="7.2" customHeight="1" x14ac:dyDescent="0.25">
      <c r="A39" s="1">
        <v>3</v>
      </c>
      <c r="E39" s="133"/>
      <c r="F39" s="138"/>
      <c r="G39" s="106"/>
      <c r="H39" s="107"/>
      <c r="I39" s="107"/>
      <c r="J39" s="107"/>
    </row>
    <row r="40" spans="1:10" ht="12" customHeight="1" x14ac:dyDescent="0.25">
      <c r="A40" s="1">
        <v>3</v>
      </c>
      <c r="E40" s="103" t="s">
        <v>286</v>
      </c>
      <c r="F40" s="138"/>
      <c r="G40" s="106"/>
      <c r="H40" s="107"/>
      <c r="I40" s="107"/>
      <c r="J40" s="107"/>
    </row>
    <row r="41" spans="1:10" ht="12" customHeight="1" x14ac:dyDescent="0.25">
      <c r="A41" s="1">
        <v>3</v>
      </c>
      <c r="B41" s="3" t="s">
        <v>214</v>
      </c>
      <c r="C41" s="3">
        <v>97</v>
      </c>
      <c r="E41" s="137" t="str">
        <f>INDEX(TBLStructure[Note Title],MATCH(C41,TBLStructure[Model Reference],0))</f>
        <v>Leases</v>
      </c>
      <c r="F41" s="109" t="str">
        <f ca="1">INDEX(TBLStructure[Full Note Ref],MATCH(C41,TBLStructure[Model Reference],0))</f>
        <v>4.4A</v>
      </c>
      <c r="G41" s="106">
        <f>'FPO4.4'!F9</f>
        <v>0</v>
      </c>
      <c r="H41" s="107">
        <f>'FPO4.4'!G9</f>
        <v>0</v>
      </c>
      <c r="I41" s="107"/>
      <c r="J41" s="107">
        <v>0</v>
      </c>
    </row>
    <row r="42" spans="1:10" ht="12" customHeight="1" x14ac:dyDescent="0.25">
      <c r="A42" s="1">
        <v>3</v>
      </c>
      <c r="B42" s="3" t="s">
        <v>214</v>
      </c>
      <c r="C42" s="3">
        <v>99</v>
      </c>
      <c r="E42" s="137" t="str">
        <f>INDEX(TBLStructure[Note Title],MATCH(C42,TBLStructure[Model Reference],0))</f>
        <v>Other interest bearing liabilities</v>
      </c>
      <c r="F42" s="109" t="str">
        <f ca="1">INDEX(TBLStructure[Full Note Ref],MATCH(C42,TBLStructure[Model Reference],0))</f>
        <v>4.4B</v>
      </c>
      <c r="G42" s="106">
        <f>'FPO4.4'!F35</f>
        <v>0</v>
      </c>
      <c r="H42" s="107">
        <f>'FPO4.4'!G35</f>
        <v>0</v>
      </c>
      <c r="I42" s="107"/>
      <c r="J42" s="107">
        <v>0</v>
      </c>
    </row>
    <row r="43" spans="1:10" ht="12" customHeight="1" x14ac:dyDescent="0.25">
      <c r="A43" s="1">
        <v>3</v>
      </c>
      <c r="E43" s="103" t="s">
        <v>287</v>
      </c>
      <c r="F43" s="138"/>
      <c r="G43" s="112">
        <f>SUM(G40:G42)</f>
        <v>0</v>
      </c>
      <c r="H43" s="113">
        <f>SUM(H40:H42)</f>
        <v>0</v>
      </c>
      <c r="I43" s="107"/>
      <c r="J43" s="113">
        <f>SUM(J40:J42)</f>
        <v>0</v>
      </c>
    </row>
    <row r="44" spans="1:10" ht="7.2" customHeight="1" x14ac:dyDescent="0.25">
      <c r="A44" s="1">
        <v>3</v>
      </c>
      <c r="E44" s="105"/>
      <c r="F44" s="138"/>
      <c r="G44" s="106"/>
      <c r="H44" s="107"/>
      <c r="I44" s="107"/>
      <c r="J44" s="107"/>
    </row>
    <row r="45" spans="1:10" ht="12" customHeight="1" x14ac:dyDescent="0.25">
      <c r="A45" s="1">
        <v>3</v>
      </c>
      <c r="E45" s="103" t="s">
        <v>289</v>
      </c>
      <c r="F45" s="138"/>
      <c r="G45" s="106"/>
      <c r="H45" s="107"/>
      <c r="I45" s="107"/>
      <c r="J45" s="107"/>
    </row>
    <row r="46" spans="1:10" ht="12" customHeight="1" x14ac:dyDescent="0.25">
      <c r="A46" s="1">
        <v>3</v>
      </c>
      <c r="B46" s="3" t="s">
        <v>214</v>
      </c>
      <c r="C46" s="3">
        <v>111</v>
      </c>
      <c r="E46" s="137" t="str">
        <f>INDEX(TBLStructure[Note Title],MATCH(C46,TBLStructure[Model Reference],0))</f>
        <v>Administered - employee provisions</v>
      </c>
      <c r="F46" s="109" t="str">
        <f ca="1">INDEX(TBLStructure[Full Note Ref],MATCH(C46,TBLStructure[Model Reference],0))</f>
        <v>6.1B</v>
      </c>
      <c r="G46" s="106">
        <f>'PR6.1'!F18</f>
        <v>0</v>
      </c>
      <c r="H46" s="107">
        <f>'PR6.1'!G18</f>
        <v>0</v>
      </c>
      <c r="I46" s="107"/>
      <c r="J46" s="107">
        <v>0</v>
      </c>
    </row>
    <row r="47" spans="1:10" ht="12" customHeight="1" x14ac:dyDescent="0.25">
      <c r="A47" s="1">
        <v>3</v>
      </c>
      <c r="B47" s="3" t="s">
        <v>214</v>
      </c>
      <c r="C47" s="3">
        <v>100</v>
      </c>
      <c r="E47" s="137" t="str">
        <f>INDEX(TBLStructure[Note Title],MATCH(C47,TBLStructure[Model Reference],0))</f>
        <v>Taxation refunds to be provided for</v>
      </c>
      <c r="F47" s="109" t="str">
        <f ca="1">INDEX(TBLStructure[Full Note Ref],MATCH(C47,TBLStructure[Model Reference],0))</f>
        <v>4.5A</v>
      </c>
      <c r="G47" s="106">
        <f>'FPO4.5'!G10</f>
        <v>0</v>
      </c>
      <c r="H47" s="107">
        <f>'FPO4.5'!H10</f>
        <v>0</v>
      </c>
      <c r="I47" s="107"/>
      <c r="J47" s="107">
        <v>0</v>
      </c>
    </row>
    <row r="48" spans="1:10" ht="12" customHeight="1" x14ac:dyDescent="0.25">
      <c r="B48" s="3"/>
      <c r="C48" s="3"/>
      <c r="E48" s="137" t="s">
        <v>1292</v>
      </c>
      <c r="F48" s="109"/>
      <c r="G48" s="106">
        <v>0</v>
      </c>
      <c r="H48" s="107">
        <v>0</v>
      </c>
      <c r="I48" s="107"/>
      <c r="J48" s="107">
        <v>0</v>
      </c>
    </row>
    <row r="49" spans="1:10" ht="12" customHeight="1" x14ac:dyDescent="0.25">
      <c r="A49" s="1">
        <v>3</v>
      </c>
      <c r="B49" s="3" t="s">
        <v>214</v>
      </c>
      <c r="C49" s="3">
        <v>102</v>
      </c>
      <c r="E49" s="137" t="str">
        <f>INDEX(TBLStructure[Note Title],MATCH(C49,TBLStructure[Model Reference],0))</f>
        <v>Other provisions</v>
      </c>
      <c r="F49" s="109" t="str">
        <f ca="1">INDEX(TBLStructure[Full Note Ref],MATCH(C49,TBLStructure[Model Reference],0))</f>
        <v>4.5B</v>
      </c>
      <c r="G49" s="106">
        <f>'FPO4.5'!H21</f>
        <v>0</v>
      </c>
      <c r="H49" s="107">
        <f>'FPO4.5'!H17</f>
        <v>0</v>
      </c>
      <c r="I49" s="107"/>
      <c r="J49" s="107">
        <v>0</v>
      </c>
    </row>
    <row r="50" spans="1:10" ht="12" customHeight="1" x14ac:dyDescent="0.25">
      <c r="A50" s="1">
        <v>3</v>
      </c>
      <c r="E50" s="103" t="s">
        <v>290</v>
      </c>
      <c r="F50" s="142"/>
      <c r="G50" s="112">
        <f>SUM(G45:G49)</f>
        <v>0</v>
      </c>
      <c r="H50" s="113">
        <f>SUM(H45:H49)</f>
        <v>0</v>
      </c>
      <c r="I50" s="107"/>
      <c r="J50" s="113">
        <f>SUM(J45:J49)</f>
        <v>0</v>
      </c>
    </row>
    <row r="51" spans="1:10" ht="7.2" customHeight="1" x14ac:dyDescent="0.25">
      <c r="A51" s="1">
        <v>3</v>
      </c>
      <c r="E51" s="103"/>
      <c r="F51" s="142"/>
      <c r="G51" s="106"/>
      <c r="H51" s="107"/>
      <c r="I51" s="107"/>
      <c r="J51" s="107"/>
    </row>
    <row r="52" spans="1:10" ht="12" customHeight="1" x14ac:dyDescent="0.25">
      <c r="A52" s="1">
        <v>3</v>
      </c>
      <c r="E52" s="143" t="s">
        <v>292</v>
      </c>
      <c r="F52" s="142"/>
      <c r="G52" s="106">
        <v>0</v>
      </c>
      <c r="H52" s="107">
        <v>0</v>
      </c>
      <c r="I52" s="107"/>
      <c r="J52" s="107">
        <v>0</v>
      </c>
    </row>
    <row r="53" spans="1:10" ht="22.2" customHeight="1" x14ac:dyDescent="0.25">
      <c r="A53" s="1">
        <v>3</v>
      </c>
      <c r="E53" s="133" t="s">
        <v>419</v>
      </c>
      <c r="F53" s="133"/>
      <c r="G53" s="112">
        <f>SUM(G50:G52,G43,G38)</f>
        <v>0</v>
      </c>
      <c r="H53" s="113">
        <f>SUM(H50:H52,H43,H38)</f>
        <v>0</v>
      </c>
      <c r="I53" s="107"/>
      <c r="J53" s="113">
        <f>SUM(J50:J52,J43,J38)</f>
        <v>0</v>
      </c>
    </row>
    <row r="54" spans="1:10" ht="7.2" customHeight="1" x14ac:dyDescent="0.25">
      <c r="A54" s="1">
        <v>3</v>
      </c>
      <c r="E54" s="116"/>
      <c r="F54" s="116"/>
      <c r="G54" s="144"/>
      <c r="H54" s="145"/>
      <c r="I54" s="107"/>
      <c r="J54" s="145"/>
    </row>
    <row r="55" spans="1:10" ht="12" customHeight="1" x14ac:dyDescent="0.25">
      <c r="A55" s="1">
        <v>3</v>
      </c>
      <c r="E55" s="116" t="s">
        <v>420</v>
      </c>
      <c r="F55" s="116"/>
      <c r="G55" s="112">
        <f>G29-G53</f>
        <v>0</v>
      </c>
      <c r="H55" s="113">
        <f>H29-H53</f>
        <v>0</v>
      </c>
      <c r="I55" s="107"/>
      <c r="J55" s="113">
        <f>J29-J53</f>
        <v>0</v>
      </c>
    </row>
    <row r="56" spans="1:10" ht="12" customHeight="1" x14ac:dyDescent="0.25">
      <c r="A56" s="1">
        <v>3</v>
      </c>
      <c r="E56" s="929" t="s">
        <v>413</v>
      </c>
      <c r="F56" s="929"/>
      <c r="G56" s="929"/>
      <c r="H56" s="929"/>
      <c r="I56" s="929"/>
      <c r="J56" s="929"/>
    </row>
    <row r="57" spans="1:10" customFormat="1" ht="30" customHeight="1" x14ac:dyDescent="0.3">
      <c r="A57">
        <v>3</v>
      </c>
      <c r="D57" s="62" t="s">
        <v>302</v>
      </c>
      <c r="E57" s="934" t="s">
        <v>303</v>
      </c>
      <c r="F57" s="934"/>
      <c r="G57" s="934"/>
      <c r="H57" s="934"/>
      <c r="I57" s="934"/>
      <c r="J57" s="934"/>
    </row>
    <row r="58" spans="1:10" ht="13.95" customHeight="1" x14ac:dyDescent="0.25">
      <c r="A58" s="1">
        <v>3</v>
      </c>
      <c r="D58" s="920" t="s">
        <v>414</v>
      </c>
      <c r="E58" s="129"/>
      <c r="F58" s="129"/>
      <c r="G58" s="129"/>
      <c r="H58" s="129"/>
      <c r="I58" s="129"/>
      <c r="J58" s="129"/>
    </row>
    <row r="59" spans="1:10" x14ac:dyDescent="0.25">
      <c r="A59" s="1">
        <v>3</v>
      </c>
      <c r="D59" s="920"/>
      <c r="E59" s="129"/>
      <c r="F59" s="129"/>
      <c r="G59" s="129"/>
      <c r="H59" s="129"/>
      <c r="I59" s="129"/>
      <c r="J59" s="129"/>
    </row>
    <row r="60" spans="1:10" x14ac:dyDescent="0.25">
      <c r="A60" s="1">
        <v>3</v>
      </c>
      <c r="D60" s="920"/>
      <c r="E60" s="129"/>
      <c r="F60" s="129"/>
      <c r="G60" s="129"/>
      <c r="H60" s="129"/>
      <c r="I60" s="129"/>
      <c r="J60" s="129"/>
    </row>
    <row r="61" spans="1:10" x14ac:dyDescent="0.25">
      <c r="A61" s="1">
        <v>3</v>
      </c>
      <c r="E61" s="129"/>
      <c r="F61" s="129"/>
      <c r="G61" s="129"/>
      <c r="H61" s="129"/>
      <c r="I61" s="129"/>
      <c r="J61" s="129"/>
    </row>
    <row r="62" spans="1:10" x14ac:dyDescent="0.25">
      <c r="A62" s="1">
        <v>3</v>
      </c>
      <c r="E62" s="129"/>
      <c r="F62" s="129"/>
      <c r="G62" s="129"/>
      <c r="H62" s="129"/>
      <c r="I62" s="129"/>
      <c r="J62" s="129"/>
    </row>
  </sheetData>
  <mergeCells count="6">
    <mergeCell ref="D58:D60"/>
    <mergeCell ref="B1:C1"/>
    <mergeCell ref="E2:J2"/>
    <mergeCell ref="E3:J3"/>
    <mergeCell ref="E56:J56"/>
    <mergeCell ref="E57:J57"/>
  </mergeCells>
  <hyperlinks>
    <hyperlink ref="F8" r:id="rId1" location="FPO4.1!D8" display="FPO4.1!D8" xr:uid="{E908DF82-64E6-49CF-91AE-6BEE6F529BFB}"/>
    <hyperlink ref="F17" r:id="rId2" location="FPOPPE4.2!D2" display="FPOPPE4.2!D2" xr:uid="{E587247F-CF77-48D5-87AB-7E482FABAAD0}"/>
    <hyperlink ref="F33" r:id="rId3" location="FPO4.3!D7" display="FPO4.3!D7" xr:uid="{234FAA45-7B11-4EF4-BAB3-39F7CAEED42B}"/>
    <hyperlink ref="F46" r:id="rId4" location="PR6.1!D19" display="PR6.1!D19" xr:uid="{543A2FAC-F344-43FC-8C3C-F4938932A036}"/>
    <hyperlink ref="F47" r:id="rId5" location="FPO4.5!D6" display="FPO4.5!D6" xr:uid="{0396DAD2-BD78-4DF8-98AB-AE2F1FF1C72C}"/>
    <hyperlink ref="F9" r:id="rId6" location="FPO4.1!D21" display="FPO4.1!D21" xr:uid="{47DC6636-E0B4-478E-838C-662E1603F137}"/>
    <hyperlink ref="F10" r:id="rId7" location="FPO4.1!D37" display="FPO4.1!D37" xr:uid="{8B676D39-CE99-422F-9C26-0CDDC1352A5D}"/>
    <hyperlink ref="F11" r:id="rId8" location="FPO4.1!D104" display="FPO4.1!D104" xr:uid="{46F8D355-0CBA-43C2-B407-DEDC449CB451}"/>
    <hyperlink ref="F12" r:id="rId9" location="FPO4.1!D171" display="FPO4.1!D171" xr:uid="{568A5919-CAB1-4194-956C-3F88A73BDA41}"/>
    <hyperlink ref="F13" r:id="rId10" location="FPO4.1!D202" display="FPO4.1!D202" xr:uid="{96663CF1-BD38-4430-861F-ACBEAB7184F0}"/>
    <hyperlink ref="F18" r:id="rId11" location="FPOPPE4.2!D2" display="FPOPPE4.2!D2" xr:uid="{669DB0CF-09AD-417E-91E9-01D3921A34BB}"/>
    <hyperlink ref="F19" r:id="rId12" location="FPOPPE4.2!D2" display="FPOPPE4.2!D2" xr:uid="{E6B1D87B-7097-4A21-A611-7F3DE235C86F}"/>
    <hyperlink ref="F20" r:id="rId13" location="FPOPPE4.2!D2" display="FPOPPE4.2!D2" xr:uid="{2856AEED-68DE-4FED-A216-30F2A5AC25C7}"/>
    <hyperlink ref="F21" r:id="rId14" location="FPOPPE4.2!D2" display="FPOPPE4.2!D2" xr:uid="{C2370F35-A22F-450E-8AB9-5004786BF8E7}"/>
    <hyperlink ref="F22" r:id="rId15" location="FPOPPE4.2!D2" display="FPOPPE4.2!D2" xr:uid="{12042008-F24C-4202-A50F-90BC601E884B}"/>
    <hyperlink ref="F23" r:id="rId16" location="FPO4.2!D38" display="FPO4.2!D38" xr:uid="{C6BBF1A4-87AA-4BBC-9395-87856010CFE4}"/>
    <hyperlink ref="F25" r:id="rId17" location="FPO4.2!D76" display="FPO4.2!D76" xr:uid="{5E7F9F39-278E-4213-BA48-D616BF25515E}"/>
    <hyperlink ref="F34" r:id="rId18" location="FPO4.3!D24" display="FPO4.3!D24" xr:uid="{008D246C-816E-402E-9DE7-D99F785D6815}"/>
    <hyperlink ref="F35" r:id="rId19" location="FPO4.3!D33" display="FPO4.3!D33" xr:uid="{AFA4D62A-EB9A-422E-923F-CCB74D9CBFAB}"/>
    <hyperlink ref="F36" r:id="rId20" location="FPO4.3!D42" display="FPO4.3!D42" xr:uid="{F8DBAAB6-A44D-4DF9-B9DE-5F18C3AA91E9}"/>
    <hyperlink ref="F37" r:id="rId21" location="FPO4.3!D61" display="FPO4.3!D61" xr:uid="{CADE9A91-8A5E-4051-9FC5-B6FE56685D79}"/>
    <hyperlink ref="F41" r:id="rId22" location="FPO4.4!D46" display="FPO4.4!D46" xr:uid="{8465BEB6-A364-4E91-A911-E305017DA989}"/>
    <hyperlink ref="F42" r:id="rId23" location="FPO4.4!D80" display="FPO4.4!D80" xr:uid="{C8173BCE-BFD2-4A2B-A94C-B76242F03F5C}"/>
    <hyperlink ref="F49" r:id="rId24" location="FPO4.5!D30" display="FPO4.5!D30" xr:uid="{D764AC7C-5452-41A8-BD91-04975DD5CE38}"/>
  </hyperlinks>
  <printOptions horizontalCentered="1"/>
  <pageMargins left="0.23622047244094491" right="0.23622047244094491" top="0.74803149606299213" bottom="0.74803149606299213" header="0.31496062992125984" footer="0.31496062992125984"/>
  <pageSetup paperSize="9" scale="93" orientation="portrait" r:id="rId25"/>
  <rowBreaks count="1" manualBreakCount="1">
    <brk id="55" min="4" max="9" man="1"/>
  </rowBreaks>
  <customProperties>
    <customPr name="_pios_id" r:id="rId26"/>
  </customProperties>
  <drawing r:id="rId27"/>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DD52A-13A0-4BE2-BB86-03F4022974BC}">
  <sheetPr codeName="Sheet20">
    <tabColor theme="5"/>
  </sheetPr>
  <dimension ref="A1:I51"/>
  <sheetViews>
    <sheetView showGridLines="0" view="pageBreakPreview" topLeftCell="D1" zoomScaleNormal="100" zoomScaleSheetLayoutView="100" workbookViewId="0">
      <selection activeCell="D1" sqref="D1"/>
    </sheetView>
  </sheetViews>
  <sheetFormatPr defaultColWidth="9.21875" defaultRowHeight="13.8" x14ac:dyDescent="0.25"/>
  <cols>
    <col min="1" max="1" width="8.77734375" style="1" hidden="1" customWidth="1"/>
    <col min="2" max="2" width="1.77734375" style="1" hidden="1" customWidth="1"/>
    <col min="3" max="3" width="2.77734375" style="1" hidden="1" customWidth="1"/>
    <col min="4" max="4" width="15.21875" style="3" customWidth="1"/>
    <col min="5" max="5" width="50.5546875" style="1" bestFit="1" customWidth="1"/>
    <col min="6" max="6" width="7.77734375" style="1" customWidth="1"/>
    <col min="7" max="8" width="8.77734375" style="1" customWidth="1"/>
    <col min="9" max="16384" width="9.21875" style="1"/>
  </cols>
  <sheetData>
    <row r="1" spans="1:9" ht="23.4" x14ac:dyDescent="0.25">
      <c r="A1" s="1" t="s">
        <v>0</v>
      </c>
      <c r="B1" s="922" t="s">
        <v>206</v>
      </c>
      <c r="C1" s="922"/>
      <c r="D1" s="816" t="s">
        <v>421</v>
      </c>
    </row>
    <row r="2" spans="1:9" x14ac:dyDescent="0.25">
      <c r="A2" s="1">
        <v>3</v>
      </c>
      <c r="B2" s="1" t="s">
        <v>208</v>
      </c>
      <c r="C2" s="1">
        <v>7</v>
      </c>
      <c r="E2" s="936" t="str">
        <f>INDEX(TBLStructure[Full Note Title],MATCH(C2,TBLStructure[Model Reference],0))</f>
        <v>Administered Reconciliation Schedule</v>
      </c>
      <c r="F2" s="936"/>
      <c r="G2" s="936"/>
      <c r="H2" s="936"/>
    </row>
    <row r="3" spans="1:9" x14ac:dyDescent="0.25">
      <c r="A3" s="1">
        <v>3</v>
      </c>
      <c r="E3" s="901" t="str">
        <f>_xlfn.CONCAT("for the period ended 30 June "&amp;Contents!F3)</f>
        <v>for the period ended 30 June 20X2</v>
      </c>
      <c r="F3" s="887"/>
      <c r="G3" s="886"/>
      <c r="H3" s="886"/>
      <c r="I3" s="810"/>
    </row>
    <row r="4" spans="1:9" ht="14.4" thickBot="1" x14ac:dyDescent="0.3">
      <c r="A4" s="1">
        <v>3</v>
      </c>
      <c r="E4" s="131"/>
      <c r="F4" s="131"/>
      <c r="G4" s="131"/>
      <c r="H4" s="131"/>
    </row>
    <row r="5" spans="1:9" ht="6" customHeight="1" x14ac:dyDescent="0.25">
      <c r="A5" s="1">
        <v>3</v>
      </c>
      <c r="E5" s="146"/>
      <c r="F5" s="146"/>
      <c r="G5" s="146"/>
      <c r="H5" s="146"/>
    </row>
    <row r="6" spans="1:9" x14ac:dyDescent="0.25">
      <c r="A6" s="1">
        <v>3</v>
      </c>
      <c r="E6" s="147"/>
      <c r="F6" s="148"/>
      <c r="G6" s="149" t="str">
        <f>Contents!F3</f>
        <v>20X2</v>
      </c>
      <c r="H6" s="150" t="str">
        <f>Contents!F4</f>
        <v>20X1</v>
      </c>
    </row>
    <row r="7" spans="1:9" ht="12" customHeight="1" thickBot="1" x14ac:dyDescent="0.3">
      <c r="A7" s="1">
        <v>3</v>
      </c>
      <c r="E7" s="151"/>
      <c r="F7" s="152" t="s">
        <v>211</v>
      </c>
      <c r="G7" s="153" t="s">
        <v>258</v>
      </c>
      <c r="H7" s="154" t="s">
        <v>258</v>
      </c>
    </row>
    <row r="8" spans="1:9" ht="12" customHeight="1" x14ac:dyDescent="0.25">
      <c r="A8" s="1">
        <v>3</v>
      </c>
      <c r="E8" s="94" t="s">
        <v>422</v>
      </c>
      <c r="F8" s="148"/>
      <c r="G8" s="155">
        <f>H42</f>
        <v>0</v>
      </c>
      <c r="H8" s="156">
        <v>0</v>
      </c>
    </row>
    <row r="9" spans="1:9" ht="12" customHeight="1" x14ac:dyDescent="0.25">
      <c r="A9" s="1">
        <v>3</v>
      </c>
      <c r="E9" s="143" t="s">
        <v>423</v>
      </c>
      <c r="F9" s="148"/>
      <c r="G9" s="155">
        <v>0</v>
      </c>
      <c r="H9" s="156">
        <v>0</v>
      </c>
    </row>
    <row r="10" spans="1:9" x14ac:dyDescent="0.25">
      <c r="A10" s="1">
        <v>3</v>
      </c>
      <c r="E10" s="143" t="s">
        <v>312</v>
      </c>
      <c r="F10" s="148"/>
      <c r="G10" s="155">
        <v>0</v>
      </c>
      <c r="H10" s="156">
        <v>0</v>
      </c>
    </row>
    <row r="11" spans="1:9" x14ac:dyDescent="0.25">
      <c r="A11" s="1">
        <v>3</v>
      </c>
      <c r="E11" s="115" t="s">
        <v>424</v>
      </c>
      <c r="F11" s="148"/>
      <c r="G11" s="157">
        <f>SUM(G8:G10)</f>
        <v>0</v>
      </c>
      <c r="H11" s="158">
        <f>SUM(H8:H10)</f>
        <v>0</v>
      </c>
    </row>
    <row r="12" spans="1:9" ht="12" customHeight="1" x14ac:dyDescent="0.25">
      <c r="A12" s="1">
        <v>3</v>
      </c>
      <c r="E12" s="124"/>
      <c r="F12" s="148"/>
      <c r="G12" s="159"/>
      <c r="H12" s="160"/>
    </row>
    <row r="13" spans="1:9" ht="12" customHeight="1" x14ac:dyDescent="0.25">
      <c r="A13" s="1">
        <v>3</v>
      </c>
      <c r="E13" s="124" t="s">
        <v>232</v>
      </c>
      <c r="F13" s="148"/>
      <c r="G13" s="155"/>
      <c r="H13" s="156"/>
    </row>
    <row r="14" spans="1:9" ht="12" customHeight="1" x14ac:dyDescent="0.25">
      <c r="A14" s="1">
        <v>3</v>
      </c>
      <c r="E14" s="161" t="s">
        <v>404</v>
      </c>
      <c r="F14" s="148"/>
      <c r="G14" s="155">
        <f>AdminIS!G48</f>
        <v>0</v>
      </c>
      <c r="H14" s="156">
        <f>AdminIS!H48</f>
        <v>0</v>
      </c>
    </row>
    <row r="15" spans="1:9" ht="12" customHeight="1" x14ac:dyDescent="0.25">
      <c r="A15" s="1">
        <v>3</v>
      </c>
      <c r="E15" s="161" t="s">
        <v>425</v>
      </c>
      <c r="F15" s="148"/>
      <c r="G15" s="155">
        <f>AdminIS!G21</f>
        <v>0</v>
      </c>
      <c r="H15" s="156">
        <f>AdminIS!H21</f>
        <v>0</v>
      </c>
    </row>
    <row r="16" spans="1:9" ht="12" customHeight="1" x14ac:dyDescent="0.25">
      <c r="A16" s="1">
        <v>3</v>
      </c>
      <c r="E16" s="137" t="s">
        <v>426</v>
      </c>
      <c r="F16" s="148"/>
      <c r="G16" s="155"/>
      <c r="H16" s="156"/>
    </row>
    <row r="17" spans="1:8" ht="12" customHeight="1" x14ac:dyDescent="0.25">
      <c r="A17" s="1">
        <v>3</v>
      </c>
      <c r="E17" s="162" t="s">
        <v>95</v>
      </c>
      <c r="F17" s="148"/>
      <c r="G17" s="155"/>
      <c r="H17" s="156"/>
    </row>
    <row r="18" spans="1:8" ht="12" customHeight="1" x14ac:dyDescent="0.25">
      <c r="A18" s="1">
        <v>3</v>
      </c>
      <c r="E18" s="161"/>
      <c r="F18" s="148"/>
      <c r="G18" s="155"/>
      <c r="H18" s="156"/>
    </row>
    <row r="19" spans="1:8" ht="12" customHeight="1" x14ac:dyDescent="0.25">
      <c r="A19" s="1">
        <v>3</v>
      </c>
      <c r="E19" s="94" t="s">
        <v>317</v>
      </c>
      <c r="F19" s="148"/>
      <c r="G19" s="155"/>
      <c r="H19" s="156"/>
    </row>
    <row r="20" spans="1:8" ht="12" customHeight="1" x14ac:dyDescent="0.25">
      <c r="A20" s="1">
        <v>3</v>
      </c>
      <c r="E20" s="161" t="s">
        <v>427</v>
      </c>
      <c r="F20" s="148"/>
      <c r="G20" s="155">
        <v>0</v>
      </c>
      <c r="H20" s="156">
        <v>0</v>
      </c>
    </row>
    <row r="21" spans="1:8" ht="12" customHeight="1" x14ac:dyDescent="0.25">
      <c r="A21" s="1">
        <v>3</v>
      </c>
      <c r="E21" s="161" t="s">
        <v>428</v>
      </c>
      <c r="F21" s="148"/>
      <c r="G21" s="155">
        <v>0</v>
      </c>
      <c r="H21" s="156">
        <v>0</v>
      </c>
    </row>
    <row r="22" spans="1:8" ht="12" customHeight="1" x14ac:dyDescent="0.25">
      <c r="A22" s="1">
        <v>3</v>
      </c>
      <c r="E22" s="163"/>
      <c r="F22" s="148"/>
      <c r="G22" s="155"/>
      <c r="H22" s="156"/>
    </row>
    <row r="23" spans="1:8" ht="12" customHeight="1" x14ac:dyDescent="0.25">
      <c r="A23" s="1">
        <v>3</v>
      </c>
      <c r="E23" s="94" t="s">
        <v>429</v>
      </c>
      <c r="F23" s="148"/>
      <c r="G23" s="155"/>
      <c r="H23" s="156"/>
    </row>
    <row r="24" spans="1:8" ht="12" customHeight="1" x14ac:dyDescent="0.25">
      <c r="A24" s="1">
        <v>3</v>
      </c>
      <c r="E24" s="94"/>
      <c r="F24" s="148"/>
      <c r="G24" s="155"/>
      <c r="H24" s="156"/>
    </row>
    <row r="25" spans="1:8" ht="12" customHeight="1" x14ac:dyDescent="0.25">
      <c r="A25" s="1">
        <v>3</v>
      </c>
      <c r="D25" s="3" t="s">
        <v>430</v>
      </c>
      <c r="E25" s="161" t="s">
        <v>431</v>
      </c>
      <c r="F25" s="148"/>
      <c r="G25" s="155"/>
      <c r="H25" s="156"/>
    </row>
    <row r="26" spans="1:8" ht="12" customHeight="1" x14ac:dyDescent="0.25">
      <c r="A26" s="1">
        <v>3</v>
      </c>
      <c r="E26" s="164" t="s">
        <v>432</v>
      </c>
      <c r="F26" s="148"/>
      <c r="G26" s="155">
        <v>0</v>
      </c>
      <c r="H26" s="156">
        <v>0</v>
      </c>
    </row>
    <row r="27" spans="1:8" ht="12" customHeight="1" x14ac:dyDescent="0.25">
      <c r="A27" s="1">
        <v>3</v>
      </c>
      <c r="E27" s="164" t="s">
        <v>149</v>
      </c>
      <c r="F27" s="148"/>
      <c r="G27" s="155"/>
      <c r="H27" s="156"/>
    </row>
    <row r="28" spans="1:8" ht="12" customHeight="1" x14ac:dyDescent="0.25">
      <c r="A28" s="1">
        <v>3</v>
      </c>
      <c r="E28" s="937" t="s">
        <v>426</v>
      </c>
      <c r="F28" s="937"/>
      <c r="G28" s="165">
        <v>0</v>
      </c>
      <c r="H28" s="166">
        <v>0</v>
      </c>
    </row>
    <row r="29" spans="1:8" ht="12" customHeight="1" x14ac:dyDescent="0.25">
      <c r="A29" s="1">
        <v>3</v>
      </c>
      <c r="E29" s="167" t="s">
        <v>95</v>
      </c>
      <c r="F29" s="148"/>
      <c r="G29" s="155">
        <v>0</v>
      </c>
      <c r="H29" s="156">
        <v>0</v>
      </c>
    </row>
    <row r="30" spans="1:8" ht="12" customHeight="1" x14ac:dyDescent="0.25">
      <c r="A30" s="1">
        <v>3</v>
      </c>
      <c r="E30" s="164" t="s">
        <v>433</v>
      </c>
      <c r="F30" s="148"/>
      <c r="G30" s="155"/>
      <c r="H30" s="156"/>
    </row>
    <row r="31" spans="1:8" ht="12" customHeight="1" x14ac:dyDescent="0.25">
      <c r="A31" s="1">
        <v>3</v>
      </c>
      <c r="E31" s="937" t="s">
        <v>426</v>
      </c>
      <c r="F31" s="937"/>
      <c r="G31" s="165">
        <v>0</v>
      </c>
      <c r="H31" s="166">
        <v>0</v>
      </c>
    </row>
    <row r="32" spans="1:8" ht="12" customHeight="1" x14ac:dyDescent="0.25">
      <c r="A32" s="1">
        <v>3</v>
      </c>
      <c r="E32" s="167" t="s">
        <v>95</v>
      </c>
      <c r="F32" s="148"/>
      <c r="G32" s="155">
        <v>0</v>
      </c>
      <c r="H32" s="156">
        <v>0</v>
      </c>
    </row>
    <row r="33" spans="1:8" ht="12" customHeight="1" x14ac:dyDescent="0.25">
      <c r="A33" s="1">
        <v>3</v>
      </c>
      <c r="E33" s="164" t="s">
        <v>434</v>
      </c>
      <c r="F33" s="148"/>
      <c r="G33" s="155"/>
      <c r="H33" s="156"/>
    </row>
    <row r="34" spans="1:8" ht="12" customHeight="1" x14ac:dyDescent="0.25">
      <c r="A34" s="1">
        <v>3</v>
      </c>
      <c r="E34" s="937" t="s">
        <v>426</v>
      </c>
      <c r="F34" s="937"/>
      <c r="G34" s="165">
        <v>0</v>
      </c>
      <c r="H34" s="166">
        <v>0</v>
      </c>
    </row>
    <row r="35" spans="1:8" ht="12" customHeight="1" x14ac:dyDescent="0.25">
      <c r="A35" s="1">
        <v>3</v>
      </c>
      <c r="E35" s="167" t="s">
        <v>95</v>
      </c>
      <c r="F35" s="148"/>
      <c r="G35" s="155">
        <v>0</v>
      </c>
      <c r="H35" s="156">
        <v>0</v>
      </c>
    </row>
    <row r="36" spans="1:8" ht="12" customHeight="1" x14ac:dyDescent="0.25">
      <c r="A36" s="1">
        <v>3</v>
      </c>
      <c r="E36" s="168"/>
      <c r="F36" s="148"/>
      <c r="G36" s="155"/>
      <c r="H36" s="156"/>
    </row>
    <row r="37" spans="1:8" ht="12" customHeight="1" x14ac:dyDescent="0.25">
      <c r="A37" s="1">
        <v>3</v>
      </c>
      <c r="E37" s="161" t="s">
        <v>435</v>
      </c>
      <c r="F37" s="148"/>
      <c r="G37" s="155"/>
      <c r="H37" s="156"/>
    </row>
    <row r="38" spans="1:8" ht="12" customHeight="1" x14ac:dyDescent="0.25">
      <c r="A38" s="1">
        <v>3</v>
      </c>
      <c r="E38" s="162" t="s">
        <v>436</v>
      </c>
      <c r="F38" s="148"/>
      <c r="G38" s="165">
        <v>0</v>
      </c>
      <c r="H38" s="166">
        <v>0</v>
      </c>
    </row>
    <row r="39" spans="1:8" ht="12" customHeight="1" x14ac:dyDescent="0.25">
      <c r="A39" s="1">
        <v>3</v>
      </c>
      <c r="D39" s="4" t="s">
        <v>325</v>
      </c>
      <c r="E39" s="162" t="s">
        <v>203</v>
      </c>
      <c r="F39" s="169"/>
      <c r="G39" s="155">
        <v>0</v>
      </c>
      <c r="H39" s="156">
        <v>0</v>
      </c>
    </row>
    <row r="40" spans="1:8" ht="12" customHeight="1" x14ac:dyDescent="0.25">
      <c r="A40" s="1">
        <v>3</v>
      </c>
      <c r="D40" s="4"/>
      <c r="E40" s="162" t="s">
        <v>437</v>
      </c>
      <c r="F40" s="148"/>
      <c r="G40" s="155">
        <v>0</v>
      </c>
      <c r="H40" s="156">
        <v>0</v>
      </c>
    </row>
    <row r="41" spans="1:8" ht="12" customHeight="1" x14ac:dyDescent="0.25">
      <c r="A41" s="1">
        <v>3</v>
      </c>
      <c r="E41" s="162" t="s">
        <v>438</v>
      </c>
      <c r="F41" s="148"/>
      <c r="G41" s="155">
        <v>0</v>
      </c>
      <c r="H41" s="156">
        <v>0</v>
      </c>
    </row>
    <row r="42" spans="1:8" ht="12" customHeight="1" x14ac:dyDescent="0.25">
      <c r="A42" s="1">
        <v>3</v>
      </c>
      <c r="E42" s="170" t="s">
        <v>439</v>
      </c>
      <c r="F42" s="148"/>
      <c r="G42" s="171">
        <f>SUM(G11:G41)</f>
        <v>0</v>
      </c>
      <c r="H42" s="172">
        <f>SUM(H11:H41)</f>
        <v>0</v>
      </c>
    </row>
    <row r="43" spans="1:8" ht="12" customHeight="1" x14ac:dyDescent="0.25">
      <c r="A43" s="1">
        <v>3</v>
      </c>
      <c r="E43" s="105"/>
      <c r="F43" s="105"/>
      <c r="G43" s="105"/>
      <c r="H43" s="105"/>
    </row>
    <row r="44" spans="1:8" ht="12" customHeight="1" x14ac:dyDescent="0.25">
      <c r="A44" s="1">
        <v>3</v>
      </c>
      <c r="E44" s="935" t="s">
        <v>413</v>
      </c>
      <c r="F44" s="935"/>
      <c r="G44" s="935"/>
      <c r="H44" s="935"/>
    </row>
    <row r="45" spans="1:8" x14ac:dyDescent="0.25">
      <c r="A45" s="1">
        <v>3</v>
      </c>
      <c r="E45" s="33"/>
      <c r="F45" s="33"/>
      <c r="G45" s="33"/>
      <c r="H45" s="33"/>
    </row>
    <row r="46" spans="1:8" x14ac:dyDescent="0.25">
      <c r="A46" s="1">
        <v>3</v>
      </c>
      <c r="E46" s="33"/>
      <c r="F46" s="33"/>
      <c r="G46" s="33"/>
      <c r="H46" s="33"/>
    </row>
    <row r="47" spans="1:8" x14ac:dyDescent="0.25">
      <c r="A47" s="1">
        <v>3</v>
      </c>
      <c r="E47" s="33"/>
      <c r="F47" s="33"/>
      <c r="G47" s="33"/>
      <c r="H47" s="33"/>
    </row>
    <row r="48" spans="1:8" x14ac:dyDescent="0.25">
      <c r="A48" s="1">
        <v>3</v>
      </c>
      <c r="E48" s="33"/>
      <c r="F48" s="33"/>
      <c r="G48" s="33"/>
      <c r="H48" s="33"/>
    </row>
    <row r="49" spans="1:8" x14ac:dyDescent="0.25">
      <c r="A49" s="1">
        <v>3</v>
      </c>
      <c r="E49" s="33"/>
      <c r="F49" s="33"/>
      <c r="G49" s="33"/>
      <c r="H49" s="33"/>
    </row>
    <row r="50" spans="1:8" ht="36" customHeight="1" x14ac:dyDescent="0.25">
      <c r="A50" s="1">
        <v>3</v>
      </c>
      <c r="E50" s="127"/>
      <c r="F50" s="127"/>
      <c r="G50" s="127"/>
      <c r="H50" s="127"/>
    </row>
    <row r="51" spans="1:8" x14ac:dyDescent="0.25">
      <c r="A51" s="1">
        <v>3</v>
      </c>
      <c r="E51" s="127"/>
      <c r="F51" s="127"/>
      <c r="G51" s="127"/>
      <c r="H51" s="127"/>
    </row>
  </sheetData>
  <mergeCells count="6">
    <mergeCell ref="E44:H44"/>
    <mergeCell ref="B1:C1"/>
    <mergeCell ref="E2:H2"/>
    <mergeCell ref="E28:F28"/>
    <mergeCell ref="E31:F31"/>
    <mergeCell ref="E34:F34"/>
  </mergeCells>
  <printOptions horizontalCentered="1"/>
  <pageMargins left="0.23622047244094491" right="0.23622047244094491" top="0.74803149606299213" bottom="0.74803149606299213" header="0.31496062992125984" footer="0.31496062992125984"/>
  <pageSetup paperSize="9" scale="91"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0040A-049D-446B-B5A7-90C4604496A7}">
  <sheetPr codeName="Sheet24">
    <tabColor theme="5"/>
  </sheetPr>
  <dimension ref="A1:I83"/>
  <sheetViews>
    <sheetView showGridLines="0" view="pageBreakPreview" topLeftCell="D1" zoomScaleNormal="100" zoomScaleSheetLayoutView="100" workbookViewId="0">
      <selection activeCell="D1" sqref="D1"/>
    </sheetView>
  </sheetViews>
  <sheetFormatPr defaultColWidth="9.21875" defaultRowHeight="13.8" x14ac:dyDescent="0.25"/>
  <cols>
    <col min="1" max="1" width="8.77734375" style="1" hidden="1" customWidth="1"/>
    <col min="2" max="2" width="3.21875" style="1" hidden="1" customWidth="1"/>
    <col min="3" max="3" width="2.77734375" style="1" hidden="1" customWidth="1"/>
    <col min="4" max="4" width="15.88671875" style="3" customWidth="1"/>
    <col min="5" max="5" width="47.21875" style="1" customWidth="1"/>
    <col min="6" max="6" width="7.77734375" style="1" customWidth="1"/>
    <col min="7" max="8" width="8.77734375" style="1" customWidth="1"/>
    <col min="9" max="16384" width="9.21875" style="1"/>
  </cols>
  <sheetData>
    <row r="1" spans="1:9" ht="23.4" x14ac:dyDescent="0.25">
      <c r="A1" s="1" t="s">
        <v>0</v>
      </c>
      <c r="B1" s="922" t="s">
        <v>206</v>
      </c>
      <c r="C1" s="922"/>
      <c r="D1" s="816" t="s">
        <v>440</v>
      </c>
    </row>
    <row r="2" spans="1:9" x14ac:dyDescent="0.25">
      <c r="A2" s="1">
        <v>3</v>
      </c>
      <c r="B2" s="1" t="s">
        <v>208</v>
      </c>
      <c r="C2" s="1">
        <v>8</v>
      </c>
      <c r="E2" s="938" t="str">
        <f>INDEX(TBLStructure[Full Note Title],MATCH(C2,TBLStructure[Model Reference],0))</f>
        <v>Administered Cash Flow Statement</v>
      </c>
      <c r="F2" s="938"/>
      <c r="G2" s="938"/>
      <c r="H2" s="938"/>
    </row>
    <row r="3" spans="1:9" x14ac:dyDescent="0.25">
      <c r="A3" s="1">
        <v>3</v>
      </c>
      <c r="E3" s="901" t="str">
        <f>_xlfn.CONCAT("for the period ended 30 June "&amp;Contents!F3)</f>
        <v>for the period ended 30 June 20X2</v>
      </c>
      <c r="F3" s="887"/>
      <c r="G3" s="886"/>
      <c r="H3" s="886"/>
      <c r="I3" s="810"/>
    </row>
    <row r="4" spans="1:9" ht="7.2" customHeight="1" thickBot="1" x14ac:dyDescent="0.3">
      <c r="A4" s="1">
        <v>3</v>
      </c>
      <c r="D4" s="920" t="s">
        <v>441</v>
      </c>
      <c r="E4" s="131"/>
      <c r="F4" s="131"/>
      <c r="G4" s="131"/>
      <c r="H4" s="131"/>
    </row>
    <row r="5" spans="1:9" ht="16.2" customHeight="1" x14ac:dyDescent="0.25">
      <c r="A5" s="1">
        <v>3</v>
      </c>
      <c r="D5" s="920"/>
      <c r="E5" s="95"/>
      <c r="F5" s="96"/>
      <c r="G5" s="97" t="str">
        <f>Contents!F3</f>
        <v>20X2</v>
      </c>
      <c r="H5" s="98" t="str">
        <f>Contents!F4</f>
        <v>20X1</v>
      </c>
    </row>
    <row r="6" spans="1:9" ht="13.2" customHeight="1" thickBot="1" x14ac:dyDescent="0.3">
      <c r="A6" s="1">
        <v>3</v>
      </c>
      <c r="D6" s="4"/>
      <c r="E6" s="99"/>
      <c r="F6" s="132" t="s">
        <v>211</v>
      </c>
      <c r="G6" s="101" t="s">
        <v>258</v>
      </c>
      <c r="H6" s="102" t="s">
        <v>258</v>
      </c>
    </row>
    <row r="7" spans="1:9" ht="6" customHeight="1" x14ac:dyDescent="0.25">
      <c r="A7" s="1">
        <v>3</v>
      </c>
      <c r="E7" s="173"/>
      <c r="F7" s="127"/>
      <c r="G7" s="105"/>
      <c r="H7" s="174"/>
    </row>
    <row r="8" spans="1:9" ht="12" customHeight="1" x14ac:dyDescent="0.25">
      <c r="A8" s="1">
        <v>3</v>
      </c>
      <c r="D8" s="4" t="s">
        <v>442</v>
      </c>
      <c r="E8" s="103" t="s">
        <v>346</v>
      </c>
      <c r="F8" s="142"/>
      <c r="G8" s="175"/>
      <c r="H8" s="174"/>
    </row>
    <row r="9" spans="1:9" ht="12" customHeight="1" x14ac:dyDescent="0.25">
      <c r="A9" s="1">
        <v>3</v>
      </c>
      <c r="D9" s="4"/>
      <c r="E9" s="133" t="s">
        <v>347</v>
      </c>
      <c r="F9" s="142"/>
      <c r="G9" s="175"/>
      <c r="H9" s="174"/>
    </row>
    <row r="10" spans="1:9" ht="12" customHeight="1" x14ac:dyDescent="0.25">
      <c r="A10" s="1">
        <v>3</v>
      </c>
      <c r="E10" s="110" t="s">
        <v>351</v>
      </c>
      <c r="F10" s="142"/>
      <c r="G10" s="106">
        <v>0</v>
      </c>
      <c r="H10" s="107">
        <v>0</v>
      </c>
    </row>
    <row r="11" spans="1:9" ht="12" customHeight="1" x14ac:dyDescent="0.25">
      <c r="A11" s="1">
        <v>3</v>
      </c>
      <c r="D11" s="4" t="s">
        <v>352</v>
      </c>
      <c r="E11" s="110" t="s">
        <v>81</v>
      </c>
      <c r="F11" s="142"/>
      <c r="G11" s="106">
        <v>0</v>
      </c>
      <c r="H11" s="107">
        <v>0</v>
      </c>
    </row>
    <row r="12" spans="1:9" ht="12" customHeight="1" x14ac:dyDescent="0.25">
      <c r="A12" s="1">
        <v>3</v>
      </c>
      <c r="D12" s="4" t="s">
        <v>352</v>
      </c>
      <c r="E12" s="110" t="s">
        <v>82</v>
      </c>
      <c r="F12" s="142"/>
      <c r="G12" s="106">
        <v>0</v>
      </c>
      <c r="H12" s="107">
        <v>0</v>
      </c>
    </row>
    <row r="13" spans="1:9" ht="12" customHeight="1" x14ac:dyDescent="0.25">
      <c r="A13" s="1">
        <v>3</v>
      </c>
      <c r="E13" s="110" t="s">
        <v>443</v>
      </c>
      <c r="F13" s="142"/>
      <c r="G13" s="106">
        <v>0</v>
      </c>
      <c r="H13" s="107">
        <v>0</v>
      </c>
    </row>
    <row r="14" spans="1:9" ht="12" customHeight="1" x14ac:dyDescent="0.25">
      <c r="A14" s="1">
        <v>3</v>
      </c>
      <c r="E14" s="110" t="s">
        <v>444</v>
      </c>
      <c r="F14" s="142"/>
      <c r="G14" s="106">
        <v>0</v>
      </c>
      <c r="H14" s="107">
        <v>0</v>
      </c>
    </row>
    <row r="15" spans="1:9" ht="12" customHeight="1" x14ac:dyDescent="0.25">
      <c r="A15" s="1">
        <v>3</v>
      </c>
      <c r="D15" s="3" t="s">
        <v>353</v>
      </c>
      <c r="E15" s="110" t="s">
        <v>354</v>
      </c>
      <c r="F15" s="142"/>
      <c r="G15" s="106">
        <v>0</v>
      </c>
      <c r="H15" s="107">
        <v>0</v>
      </c>
    </row>
    <row r="16" spans="1:9" ht="12" customHeight="1" x14ac:dyDescent="0.25">
      <c r="A16" s="1">
        <v>3</v>
      </c>
      <c r="E16" s="110" t="s">
        <v>355</v>
      </c>
      <c r="F16" s="142"/>
      <c r="G16" s="106">
        <v>0</v>
      </c>
      <c r="H16" s="107">
        <v>0</v>
      </c>
    </row>
    <row r="17" spans="1:9" ht="12" customHeight="1" x14ac:dyDescent="0.25">
      <c r="A17" s="1">
        <v>3</v>
      </c>
      <c r="E17" s="133" t="s">
        <v>356</v>
      </c>
      <c r="F17" s="142"/>
      <c r="G17" s="112">
        <f>SUM(G9:G16)</f>
        <v>0</v>
      </c>
      <c r="H17" s="113">
        <f>SUM(H9:H16)</f>
        <v>0</v>
      </c>
    </row>
    <row r="18" spans="1:9" ht="6.6" customHeight="1" x14ac:dyDescent="0.25">
      <c r="A18" s="1">
        <v>3</v>
      </c>
      <c r="E18" s="133"/>
      <c r="F18" s="142"/>
      <c r="G18" s="106"/>
      <c r="H18" s="107"/>
    </row>
    <row r="19" spans="1:9" ht="12" customHeight="1" x14ac:dyDescent="0.25">
      <c r="A19" s="1">
        <v>3</v>
      </c>
      <c r="E19" s="103" t="s">
        <v>357</v>
      </c>
      <c r="F19" s="142"/>
      <c r="G19" s="106"/>
      <c r="H19" s="107"/>
    </row>
    <row r="20" spans="1:9" ht="12" customHeight="1" x14ac:dyDescent="0.25">
      <c r="A20" s="1">
        <v>3</v>
      </c>
      <c r="D20" s="3" t="s">
        <v>360</v>
      </c>
      <c r="E20" s="110" t="s">
        <v>69</v>
      </c>
      <c r="F20" s="142"/>
      <c r="G20" s="106">
        <v>0</v>
      </c>
      <c r="H20" s="107">
        <v>0</v>
      </c>
    </row>
    <row r="21" spans="1:9" ht="12" customHeight="1" x14ac:dyDescent="0.25">
      <c r="A21" s="1">
        <v>3</v>
      </c>
      <c r="E21" s="110" t="s">
        <v>92</v>
      </c>
      <c r="F21" s="142"/>
      <c r="G21" s="106">
        <v>0</v>
      </c>
      <c r="H21" s="107">
        <v>0</v>
      </c>
    </row>
    <row r="22" spans="1:9" ht="12" customHeight="1" x14ac:dyDescent="0.25">
      <c r="A22" s="1">
        <v>3</v>
      </c>
      <c r="E22" s="110" t="s">
        <v>93</v>
      </c>
      <c r="F22" s="142"/>
      <c r="G22" s="106">
        <v>0</v>
      </c>
      <c r="H22" s="107">
        <v>0</v>
      </c>
    </row>
    <row r="23" spans="1:9" ht="12" customHeight="1" x14ac:dyDescent="0.25">
      <c r="A23" s="1">
        <v>3</v>
      </c>
      <c r="E23" s="110" t="s">
        <v>70</v>
      </c>
      <c r="F23" s="142"/>
      <c r="G23" s="106">
        <v>0</v>
      </c>
      <c r="H23" s="107">
        <v>0</v>
      </c>
    </row>
    <row r="24" spans="1:9" ht="12" customHeight="1" x14ac:dyDescent="0.25">
      <c r="A24" s="1">
        <v>3</v>
      </c>
      <c r="D24" s="3" t="s">
        <v>353</v>
      </c>
      <c r="E24" s="110" t="s">
        <v>367</v>
      </c>
      <c r="F24" s="142"/>
      <c r="G24" s="106">
        <v>0</v>
      </c>
      <c r="H24" s="107">
        <v>0</v>
      </c>
    </row>
    <row r="25" spans="1:9" ht="12" customHeight="1" x14ac:dyDescent="0.25">
      <c r="A25" s="1">
        <v>3</v>
      </c>
      <c r="D25" s="3" t="s">
        <v>361</v>
      </c>
      <c r="E25" s="110" t="s">
        <v>362</v>
      </c>
      <c r="F25" s="142"/>
      <c r="G25" s="106">
        <v>0</v>
      </c>
      <c r="H25" s="107">
        <v>0</v>
      </c>
    </row>
    <row r="26" spans="1:9" s="176" customFormat="1" ht="11.25" customHeight="1" x14ac:dyDescent="0.25">
      <c r="A26" s="176">
        <v>3</v>
      </c>
      <c r="D26" s="3" t="s">
        <v>363</v>
      </c>
      <c r="E26" s="125" t="s">
        <v>364</v>
      </c>
      <c r="F26" s="104"/>
      <c r="G26" s="106">
        <v>0</v>
      </c>
      <c r="H26" s="107">
        <v>0</v>
      </c>
      <c r="I26" s="30"/>
    </row>
    <row r="27" spans="1:9" ht="12" customHeight="1" x14ac:dyDescent="0.25">
      <c r="A27" s="1">
        <v>3</v>
      </c>
      <c r="D27" s="3" t="s">
        <v>358</v>
      </c>
      <c r="E27" s="110" t="s">
        <v>359</v>
      </c>
      <c r="F27" s="142"/>
      <c r="G27" s="106">
        <v>0</v>
      </c>
      <c r="H27" s="107">
        <v>0</v>
      </c>
    </row>
    <row r="28" spans="1:9" ht="12" customHeight="1" x14ac:dyDescent="0.25">
      <c r="A28" s="1">
        <v>3</v>
      </c>
      <c r="E28" s="110" t="s">
        <v>95</v>
      </c>
      <c r="F28" s="142"/>
      <c r="G28" s="106">
        <v>0</v>
      </c>
      <c r="H28" s="107">
        <v>0</v>
      </c>
    </row>
    <row r="29" spans="1:9" ht="12" customHeight="1" x14ac:dyDescent="0.25">
      <c r="A29" s="1">
        <v>3</v>
      </c>
      <c r="E29" s="110" t="s">
        <v>355</v>
      </c>
      <c r="F29" s="142"/>
      <c r="G29" s="106">
        <v>0</v>
      </c>
      <c r="H29" s="107">
        <v>0</v>
      </c>
    </row>
    <row r="30" spans="1:9" ht="12" customHeight="1" x14ac:dyDescent="0.25">
      <c r="A30" s="1">
        <v>3</v>
      </c>
      <c r="E30" s="133" t="s">
        <v>371</v>
      </c>
      <c r="F30" s="142"/>
      <c r="G30" s="112">
        <f>SUM(G19:G29)</f>
        <v>0</v>
      </c>
      <c r="H30" s="113">
        <f>SUM(H19:H29)</f>
        <v>0</v>
      </c>
    </row>
    <row r="31" spans="1:9" ht="12" customHeight="1" x14ac:dyDescent="0.25">
      <c r="A31" s="1">
        <v>3</v>
      </c>
      <c r="E31" s="103" t="s">
        <v>372</v>
      </c>
      <c r="F31" s="177"/>
      <c r="G31" s="112">
        <f>G17-G30</f>
        <v>0</v>
      </c>
      <c r="H31" s="113">
        <f>H17-H30</f>
        <v>0</v>
      </c>
    </row>
    <row r="32" spans="1:9" ht="12" customHeight="1" x14ac:dyDescent="0.25">
      <c r="A32" s="1">
        <v>3</v>
      </c>
      <c r="E32" s="142"/>
      <c r="F32" s="142"/>
      <c r="G32" s="106"/>
      <c r="H32" s="107"/>
    </row>
    <row r="33" spans="1:8" ht="12" customHeight="1" x14ac:dyDescent="0.25">
      <c r="A33" s="1">
        <v>3</v>
      </c>
      <c r="D33" s="920" t="s">
        <v>445</v>
      </c>
      <c r="E33" s="103" t="s">
        <v>374</v>
      </c>
      <c r="F33" s="142"/>
      <c r="G33" s="106"/>
      <c r="H33" s="107"/>
    </row>
    <row r="34" spans="1:8" ht="12" customHeight="1" x14ac:dyDescent="0.25">
      <c r="A34" s="1">
        <v>3</v>
      </c>
      <c r="D34" s="920"/>
      <c r="E34" s="133" t="s">
        <v>347</v>
      </c>
      <c r="F34" s="142"/>
      <c r="G34" s="106"/>
      <c r="H34" s="107"/>
    </row>
    <row r="35" spans="1:8" ht="12" customHeight="1" x14ac:dyDescent="0.25">
      <c r="A35" s="1">
        <v>3</v>
      </c>
      <c r="E35" s="939" t="s">
        <v>446</v>
      </c>
      <c r="F35" s="939"/>
      <c r="G35" s="106">
        <v>0</v>
      </c>
      <c r="H35" s="107">
        <v>0</v>
      </c>
    </row>
    <row r="36" spans="1:8" ht="12" customHeight="1" x14ac:dyDescent="0.25">
      <c r="A36" s="1">
        <v>3</v>
      </c>
      <c r="E36" s="110" t="s">
        <v>447</v>
      </c>
      <c r="F36" s="142"/>
      <c r="G36" s="106">
        <v>0</v>
      </c>
      <c r="H36" s="107">
        <v>0</v>
      </c>
    </row>
    <row r="37" spans="1:8" ht="12" customHeight="1" x14ac:dyDescent="0.25">
      <c r="A37" s="1">
        <v>3</v>
      </c>
      <c r="E37" s="110" t="s">
        <v>448</v>
      </c>
      <c r="F37" s="142"/>
      <c r="G37" s="106">
        <v>0</v>
      </c>
      <c r="H37" s="107">
        <v>0</v>
      </c>
    </row>
    <row r="38" spans="1:8" ht="12" customHeight="1" x14ac:dyDescent="0.25">
      <c r="A38" s="1">
        <v>3</v>
      </c>
      <c r="E38" s="110" t="s">
        <v>449</v>
      </c>
      <c r="F38" s="142"/>
      <c r="G38" s="106">
        <v>0</v>
      </c>
      <c r="H38" s="107">
        <v>0</v>
      </c>
    </row>
    <row r="39" spans="1:8" ht="12" customHeight="1" x14ac:dyDescent="0.25">
      <c r="A39" s="1">
        <v>3</v>
      </c>
      <c r="E39" s="110" t="s">
        <v>378</v>
      </c>
      <c r="F39" s="142"/>
      <c r="G39" s="106">
        <v>0</v>
      </c>
      <c r="H39" s="107">
        <v>0</v>
      </c>
    </row>
    <row r="40" spans="1:8" ht="12" customHeight="1" x14ac:dyDescent="0.25">
      <c r="A40" s="1">
        <v>3</v>
      </c>
      <c r="E40" s="133" t="s">
        <v>356</v>
      </c>
      <c r="F40" s="142"/>
      <c r="G40" s="112">
        <f>SUM(G34:G39)</f>
        <v>0</v>
      </c>
      <c r="H40" s="113">
        <f>SUM(H34:H39)</f>
        <v>0</v>
      </c>
    </row>
    <row r="41" spans="1:8" ht="12" customHeight="1" x14ac:dyDescent="0.25">
      <c r="A41" s="1">
        <v>3</v>
      </c>
      <c r="E41" s="133"/>
      <c r="F41" s="142"/>
      <c r="G41" s="106"/>
      <c r="H41" s="107"/>
    </row>
    <row r="42" spans="1:8" ht="12" customHeight="1" x14ac:dyDescent="0.25">
      <c r="A42" s="1">
        <v>3</v>
      </c>
      <c r="D42" s="4" t="s">
        <v>375</v>
      </c>
      <c r="E42" s="103" t="s">
        <v>357</v>
      </c>
      <c r="F42" s="142"/>
      <c r="G42" s="106"/>
      <c r="H42" s="107"/>
    </row>
    <row r="43" spans="1:8" ht="12" customHeight="1" x14ac:dyDescent="0.25">
      <c r="A43" s="1">
        <v>3</v>
      </c>
      <c r="E43" s="110" t="s">
        <v>379</v>
      </c>
      <c r="F43" s="142"/>
      <c r="G43" s="106">
        <v>0</v>
      </c>
      <c r="H43" s="107">
        <v>0</v>
      </c>
    </row>
    <row r="44" spans="1:8" ht="12" customHeight="1" x14ac:dyDescent="0.25">
      <c r="A44" s="1">
        <v>3</v>
      </c>
      <c r="E44" s="110" t="s">
        <v>450</v>
      </c>
      <c r="F44" s="142"/>
      <c r="G44" s="106">
        <v>0</v>
      </c>
      <c r="H44" s="107">
        <v>0</v>
      </c>
    </row>
    <row r="45" spans="1:8" ht="12" customHeight="1" x14ac:dyDescent="0.25">
      <c r="A45" s="1">
        <v>3</v>
      </c>
      <c r="E45" s="110" t="s">
        <v>451</v>
      </c>
      <c r="F45" s="142"/>
      <c r="G45" s="106">
        <v>0</v>
      </c>
      <c r="H45" s="107">
        <v>0</v>
      </c>
    </row>
    <row r="46" spans="1:8" ht="12" customHeight="1" x14ac:dyDescent="0.25">
      <c r="A46" s="1">
        <v>3</v>
      </c>
      <c r="E46" s="110" t="s">
        <v>452</v>
      </c>
      <c r="F46" s="142"/>
      <c r="G46" s="106">
        <v>0</v>
      </c>
      <c r="H46" s="107">
        <v>0</v>
      </c>
    </row>
    <row r="47" spans="1:8" ht="12" customHeight="1" x14ac:dyDescent="0.25">
      <c r="A47" s="1">
        <v>3</v>
      </c>
      <c r="E47" s="110" t="s">
        <v>378</v>
      </c>
      <c r="F47" s="142"/>
      <c r="G47" s="106">
        <v>0</v>
      </c>
      <c r="H47" s="107">
        <v>0</v>
      </c>
    </row>
    <row r="48" spans="1:8" ht="12" customHeight="1" x14ac:dyDescent="0.25">
      <c r="A48" s="1">
        <v>3</v>
      </c>
      <c r="E48" s="110" t="s">
        <v>453</v>
      </c>
      <c r="F48" s="142"/>
      <c r="G48" s="106">
        <v>0</v>
      </c>
      <c r="H48" s="107">
        <v>0</v>
      </c>
    </row>
    <row r="49" spans="1:9" ht="12" customHeight="1" x14ac:dyDescent="0.25">
      <c r="A49" s="1">
        <v>3</v>
      </c>
      <c r="E49" s="133" t="s">
        <v>371</v>
      </c>
      <c r="F49" s="142"/>
      <c r="G49" s="112">
        <f>SUM(G42:G48)</f>
        <v>0</v>
      </c>
      <c r="H49" s="113">
        <f>SUM(H42:H48)</f>
        <v>0</v>
      </c>
    </row>
    <row r="50" spans="1:9" ht="12" customHeight="1" x14ac:dyDescent="0.25">
      <c r="A50" s="1">
        <v>3</v>
      </c>
      <c r="E50" s="103" t="s">
        <v>381</v>
      </c>
      <c r="F50" s="142"/>
      <c r="G50" s="112">
        <f>G40-G49</f>
        <v>0</v>
      </c>
      <c r="H50" s="113">
        <f>H40-H49</f>
        <v>0</v>
      </c>
    </row>
    <row r="51" spans="1:9" ht="12" customHeight="1" x14ac:dyDescent="0.25">
      <c r="A51" s="1">
        <v>3</v>
      </c>
      <c r="D51" s="920" t="s">
        <v>454</v>
      </c>
      <c r="E51" s="122"/>
      <c r="F51" s="142"/>
      <c r="G51" s="106"/>
      <c r="H51" s="107"/>
    </row>
    <row r="52" spans="1:9" ht="12" customHeight="1" x14ac:dyDescent="0.25">
      <c r="A52" s="1">
        <v>3</v>
      </c>
      <c r="D52" s="920"/>
      <c r="E52" s="103" t="s">
        <v>383</v>
      </c>
      <c r="F52" s="142"/>
      <c r="G52" s="175"/>
      <c r="H52" s="178"/>
    </row>
    <row r="53" spans="1:9" ht="12" customHeight="1" x14ac:dyDescent="0.25">
      <c r="A53" s="1">
        <v>3</v>
      </c>
      <c r="D53" s="4" t="s">
        <v>375</v>
      </c>
      <c r="E53" s="103" t="s">
        <v>347</v>
      </c>
      <c r="F53" s="142"/>
      <c r="G53" s="106"/>
      <c r="H53" s="107"/>
    </row>
    <row r="54" spans="1:9" ht="12" customHeight="1" x14ac:dyDescent="0.25">
      <c r="A54" s="1">
        <v>3</v>
      </c>
      <c r="E54" s="125" t="s">
        <v>455</v>
      </c>
      <c r="F54" s="142"/>
      <c r="G54" s="106">
        <v>0</v>
      </c>
      <c r="H54" s="107">
        <v>0</v>
      </c>
    </row>
    <row r="55" spans="1:9" ht="12" customHeight="1" x14ac:dyDescent="0.25">
      <c r="A55" s="1">
        <v>3</v>
      </c>
      <c r="E55" s="133" t="s">
        <v>356</v>
      </c>
      <c r="F55" s="142"/>
      <c r="G55" s="112">
        <f>SUM(G53:G54)</f>
        <v>0</v>
      </c>
      <c r="H55" s="113">
        <f>SUM(H53:H54)</f>
        <v>0</v>
      </c>
    </row>
    <row r="56" spans="1:9" ht="12" customHeight="1" x14ac:dyDescent="0.25">
      <c r="A56" s="1">
        <v>3</v>
      </c>
      <c r="E56" s="133"/>
      <c r="F56" s="142"/>
      <c r="G56" s="106"/>
      <c r="H56" s="107"/>
    </row>
    <row r="57" spans="1:9" ht="12" customHeight="1" x14ac:dyDescent="0.25">
      <c r="A57" s="1">
        <v>3</v>
      </c>
      <c r="D57" s="4" t="s">
        <v>375</v>
      </c>
      <c r="E57" s="103" t="s">
        <v>357</v>
      </c>
      <c r="F57" s="142"/>
      <c r="G57" s="106"/>
      <c r="H57" s="107"/>
    </row>
    <row r="58" spans="1:9" ht="12" customHeight="1" x14ac:dyDescent="0.25">
      <c r="A58" s="1">
        <v>3</v>
      </c>
      <c r="E58" s="125" t="s">
        <v>456</v>
      </c>
      <c r="F58" s="142"/>
      <c r="G58" s="106">
        <v>0</v>
      </c>
      <c r="H58" s="107">
        <v>0</v>
      </c>
    </row>
    <row r="59" spans="1:9" x14ac:dyDescent="0.25">
      <c r="A59" s="1">
        <v>3</v>
      </c>
      <c r="D59" s="4" t="s">
        <v>388</v>
      </c>
      <c r="E59" s="125" t="s">
        <v>389</v>
      </c>
      <c r="F59" s="111"/>
      <c r="G59" s="106">
        <v>0</v>
      </c>
      <c r="H59" s="107">
        <v>0</v>
      </c>
      <c r="I59" s="3"/>
    </row>
    <row r="60" spans="1:9" ht="12" customHeight="1" x14ac:dyDescent="0.25">
      <c r="A60" s="1">
        <v>3</v>
      </c>
      <c r="D60" s="179"/>
      <c r="E60" s="133" t="s">
        <v>371</v>
      </c>
      <c r="F60" s="142"/>
      <c r="G60" s="112">
        <f>SUM(G57:G59)</f>
        <v>0</v>
      </c>
      <c r="H60" s="113">
        <f>SUM(H57:H59)</f>
        <v>0</v>
      </c>
    </row>
    <row r="61" spans="1:9" ht="12" customHeight="1" x14ac:dyDescent="0.25">
      <c r="A61" s="1">
        <v>3</v>
      </c>
      <c r="E61" s="103"/>
      <c r="F61" s="142"/>
      <c r="G61" s="112"/>
      <c r="H61" s="113"/>
    </row>
    <row r="62" spans="1:9" ht="12" customHeight="1" x14ac:dyDescent="0.25">
      <c r="A62" s="1">
        <v>3</v>
      </c>
      <c r="E62" s="103" t="s">
        <v>392</v>
      </c>
      <c r="F62" s="142"/>
      <c r="G62" s="112">
        <f>G55-G60</f>
        <v>0</v>
      </c>
      <c r="H62" s="113">
        <f>H55-H60</f>
        <v>0</v>
      </c>
    </row>
    <row r="63" spans="1:9" ht="5.4" customHeight="1" thickBot="1" x14ac:dyDescent="0.3">
      <c r="A63" s="1">
        <v>3</v>
      </c>
      <c r="E63" s="142"/>
      <c r="F63" s="142"/>
      <c r="G63" s="175"/>
      <c r="H63" s="178"/>
    </row>
    <row r="64" spans="1:9" ht="20.399999999999999" customHeight="1" x14ac:dyDescent="0.25">
      <c r="A64" s="1">
        <v>3</v>
      </c>
      <c r="E64" s="95"/>
      <c r="F64" s="96"/>
      <c r="G64" s="97" t="str">
        <f>Contents!F3</f>
        <v>20X2</v>
      </c>
      <c r="H64" s="98" t="str">
        <f>Contents!F4</f>
        <v>20X1</v>
      </c>
    </row>
    <row r="65" spans="1:9" ht="14.4" thickBot="1" x14ac:dyDescent="0.3">
      <c r="A65" s="1">
        <v>3</v>
      </c>
      <c r="E65" s="99"/>
      <c r="F65" s="132" t="s">
        <v>211</v>
      </c>
      <c r="G65" s="101" t="s">
        <v>258</v>
      </c>
      <c r="H65" s="102" t="s">
        <v>258</v>
      </c>
    </row>
    <row r="66" spans="1:9" ht="12" customHeight="1" x14ac:dyDescent="0.25">
      <c r="A66" s="1">
        <v>3</v>
      </c>
      <c r="D66" s="814" t="s">
        <v>457</v>
      </c>
      <c r="E66" s="133" t="s">
        <v>458</v>
      </c>
      <c r="F66" s="142"/>
      <c r="G66" s="165"/>
      <c r="H66" s="166"/>
    </row>
    <row r="67" spans="1:9" ht="12" customHeight="1" x14ac:dyDescent="0.25">
      <c r="A67" s="1">
        <v>3</v>
      </c>
      <c r="E67" s="110" t="s">
        <v>148</v>
      </c>
      <c r="F67" s="142"/>
      <c r="G67" s="165">
        <v>0</v>
      </c>
      <c r="H67" s="166">
        <v>0</v>
      </c>
    </row>
    <row r="68" spans="1:9" ht="12" customHeight="1" x14ac:dyDescent="0.25">
      <c r="A68" s="1">
        <v>3</v>
      </c>
      <c r="E68" s="110" t="s">
        <v>155</v>
      </c>
      <c r="F68" s="142"/>
      <c r="G68" s="165">
        <v>0</v>
      </c>
      <c r="H68" s="166">
        <v>0</v>
      </c>
    </row>
    <row r="69" spans="1:9" ht="12" customHeight="1" x14ac:dyDescent="0.25">
      <c r="A69" s="1">
        <v>3</v>
      </c>
      <c r="E69" s="939" t="s">
        <v>459</v>
      </c>
      <c r="F69" s="939"/>
      <c r="G69" s="165">
        <v>0</v>
      </c>
      <c r="H69" s="166">
        <v>0</v>
      </c>
    </row>
    <row r="70" spans="1:9" ht="12" customHeight="1" x14ac:dyDescent="0.25">
      <c r="A70" s="1">
        <v>3</v>
      </c>
      <c r="E70" s="133" t="s">
        <v>460</v>
      </c>
      <c r="F70" s="142"/>
      <c r="G70" s="171">
        <f>SUM(G66:G69)</f>
        <v>0</v>
      </c>
      <c r="H70" s="172">
        <f>SUM(H66:H69)</f>
        <v>0</v>
      </c>
    </row>
    <row r="71" spans="1:9" ht="12" customHeight="1" x14ac:dyDescent="0.25">
      <c r="A71" s="1">
        <v>3</v>
      </c>
      <c r="E71" s="142"/>
      <c r="F71" s="142"/>
      <c r="G71" s="165"/>
      <c r="H71" s="166"/>
    </row>
    <row r="72" spans="1:9" ht="12" customHeight="1" x14ac:dyDescent="0.25">
      <c r="A72" s="1">
        <v>3</v>
      </c>
      <c r="D72" s="814" t="s">
        <v>457</v>
      </c>
      <c r="E72" s="133" t="s">
        <v>461</v>
      </c>
      <c r="F72" s="929"/>
      <c r="G72" s="165"/>
      <c r="H72" s="166"/>
    </row>
    <row r="73" spans="1:9" ht="12" customHeight="1" x14ac:dyDescent="0.25">
      <c r="A73" s="1">
        <v>3</v>
      </c>
      <c r="E73" s="110" t="s">
        <v>148</v>
      </c>
      <c r="F73" s="929"/>
      <c r="G73" s="165">
        <v>0</v>
      </c>
      <c r="H73" s="166">
        <v>0</v>
      </c>
    </row>
    <row r="74" spans="1:9" ht="12" customHeight="1" x14ac:dyDescent="0.25">
      <c r="A74" s="1">
        <v>3</v>
      </c>
      <c r="E74" s="110" t="s">
        <v>155</v>
      </c>
      <c r="F74" s="142"/>
      <c r="G74" s="165">
        <v>0</v>
      </c>
      <c r="H74" s="166">
        <v>0</v>
      </c>
    </row>
    <row r="75" spans="1:9" ht="12" customHeight="1" x14ac:dyDescent="0.25">
      <c r="A75" s="1">
        <v>3</v>
      </c>
      <c r="E75" s="125" t="s">
        <v>462</v>
      </c>
      <c r="F75" s="105"/>
      <c r="G75" s="165">
        <v>0</v>
      </c>
      <c r="H75" s="166">
        <v>0</v>
      </c>
    </row>
    <row r="76" spans="1:9" ht="12" customHeight="1" x14ac:dyDescent="0.25">
      <c r="A76" s="1">
        <v>3</v>
      </c>
      <c r="E76" s="133" t="s">
        <v>463</v>
      </c>
      <c r="F76" s="142"/>
      <c r="G76" s="171">
        <f>SUM(G72:G75)</f>
        <v>0</v>
      </c>
      <c r="H76" s="172">
        <f>SUM(H72:H75)</f>
        <v>0</v>
      </c>
    </row>
    <row r="77" spans="1:9" ht="12" customHeight="1" x14ac:dyDescent="0.25">
      <c r="A77" s="1">
        <v>3</v>
      </c>
      <c r="E77" s="133"/>
      <c r="F77" s="142"/>
      <c r="G77" s="180"/>
      <c r="H77" s="181"/>
    </row>
    <row r="78" spans="1:9" ht="12" customHeight="1" x14ac:dyDescent="0.25">
      <c r="A78" s="1">
        <v>3</v>
      </c>
      <c r="D78" s="4" t="s">
        <v>393</v>
      </c>
      <c r="E78" s="103" t="s">
        <v>394</v>
      </c>
      <c r="F78" s="111"/>
      <c r="G78" s="182">
        <f>G62+G50+G31+G70+G76</f>
        <v>0</v>
      </c>
      <c r="H78" s="182">
        <f>H31+H50+H62+H70+H76</f>
        <v>0</v>
      </c>
      <c r="I78" s="3"/>
    </row>
    <row r="79" spans="1:9" ht="24.6" customHeight="1" x14ac:dyDescent="0.25">
      <c r="A79" s="1">
        <v>3</v>
      </c>
      <c r="E79" s="174" t="s">
        <v>395</v>
      </c>
      <c r="F79" s="142"/>
      <c r="G79" s="165">
        <f>H81</f>
        <v>0</v>
      </c>
      <c r="H79" s="166">
        <v>0</v>
      </c>
    </row>
    <row r="80" spans="1:9" ht="24.6" customHeight="1" x14ac:dyDescent="0.25">
      <c r="A80" s="1">
        <v>3</v>
      </c>
      <c r="D80" s="4" t="s">
        <v>396</v>
      </c>
      <c r="E80" s="174" t="s">
        <v>464</v>
      </c>
      <c r="F80" s="142"/>
      <c r="G80" s="165">
        <v>0</v>
      </c>
      <c r="H80" s="166">
        <v>0</v>
      </c>
    </row>
    <row r="81" spans="1:8" ht="15.6" customHeight="1" x14ac:dyDescent="0.25">
      <c r="A81" s="1">
        <v>3</v>
      </c>
      <c r="C81" s="1">
        <v>78</v>
      </c>
      <c r="E81" s="103" t="s">
        <v>398</v>
      </c>
      <c r="F81" s="183" t="str">
        <f ca="1">INDEX(TBLStructure[Full Note Ref],MATCH(C81,TBLStructure[Model Reference],0))</f>
        <v>4.1A</v>
      </c>
      <c r="G81" s="184">
        <f>SUM(G78:G80)</f>
        <v>0</v>
      </c>
      <c r="H81" s="172">
        <f>SUM(H78:H80)</f>
        <v>0</v>
      </c>
    </row>
    <row r="82" spans="1:8" ht="16.2" customHeight="1" x14ac:dyDescent="0.25">
      <c r="A82" s="1">
        <v>3</v>
      </c>
      <c r="E82" s="929" t="s">
        <v>465</v>
      </c>
      <c r="F82" s="929"/>
      <c r="G82" s="929"/>
      <c r="H82" s="929"/>
    </row>
    <row r="83" spans="1:8" x14ac:dyDescent="0.25">
      <c r="A83" s="1">
        <v>3</v>
      </c>
      <c r="E83" s="33"/>
      <c r="F83" s="33"/>
      <c r="G83" s="33"/>
      <c r="H83" s="33"/>
    </row>
  </sheetData>
  <mergeCells count="9">
    <mergeCell ref="B1:C1"/>
    <mergeCell ref="E2:H2"/>
    <mergeCell ref="D4:D5"/>
    <mergeCell ref="D33:D34"/>
    <mergeCell ref="E82:H82"/>
    <mergeCell ref="D51:D52"/>
    <mergeCell ref="E69:F69"/>
    <mergeCell ref="F72:F73"/>
    <mergeCell ref="E35:F35"/>
  </mergeCells>
  <hyperlinks>
    <hyperlink ref="F81" r:id="rId1" location="FPO4.1!D8" display="FPO4.1!D8" xr:uid="{D4003640-370A-48BD-9427-AE392D40A494}"/>
  </hyperlinks>
  <printOptions horizontalCentered="1"/>
  <pageMargins left="0.23622047244094491" right="0.23622047244094491" top="0.74803149606299213" bottom="0.74803149606299213" header="0.31496062992125984" footer="0.31496062992125984"/>
  <pageSetup paperSize="9" scale="97" orientation="portrait" r:id="rId2"/>
  <rowBreaks count="1" manualBreakCount="1">
    <brk id="62" min="4" max="7" man="1"/>
  </rowBreaks>
  <customProperties>
    <customPr name="_pios_id" r:id="rId3"/>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F3E12-CE25-43ED-B236-D7C2B5ECDD2A}">
  <sheetPr codeName="Sheet6"/>
  <dimension ref="A1:K45"/>
  <sheetViews>
    <sheetView showGridLines="0" view="pageBreakPreview" topLeftCell="B1" zoomScaleNormal="100" zoomScaleSheetLayoutView="100" workbookViewId="0">
      <selection activeCell="B1" sqref="B1"/>
    </sheetView>
  </sheetViews>
  <sheetFormatPr defaultColWidth="9.21875" defaultRowHeight="13.8" x14ac:dyDescent="0.25"/>
  <cols>
    <col min="1" max="1" width="8.77734375" style="3" hidden="1" customWidth="1"/>
    <col min="2" max="2" width="15.5546875" style="3" customWidth="1"/>
    <col min="3" max="3" width="19.77734375" style="3" customWidth="1"/>
    <col min="4" max="4" width="11.21875" style="3" customWidth="1"/>
    <col min="5" max="5" width="50.21875" style="3" customWidth="1"/>
    <col min="6" max="11" width="8.77734375" style="3" customWidth="1"/>
    <col min="12" max="16384" width="9.21875" style="1"/>
  </cols>
  <sheetData>
    <row r="1" spans="1:11" x14ac:dyDescent="0.25">
      <c r="A1" s="3" t="s">
        <v>0</v>
      </c>
    </row>
    <row r="2" spans="1:11" x14ac:dyDescent="0.25">
      <c r="A2" s="3">
        <v>3</v>
      </c>
      <c r="C2" s="956"/>
      <c r="D2" s="956"/>
      <c r="E2" s="956"/>
    </row>
    <row r="3" spans="1:11" x14ac:dyDescent="0.25">
      <c r="A3" s="3">
        <v>3</v>
      </c>
      <c r="C3" s="956"/>
      <c r="D3" s="956"/>
      <c r="E3" s="956"/>
    </row>
    <row r="4" spans="1:11" ht="9" customHeight="1" x14ac:dyDescent="0.25">
      <c r="C4" s="185"/>
      <c r="D4" s="185"/>
      <c r="E4" s="185"/>
    </row>
    <row r="5" spans="1:11" s="188" customFormat="1" ht="50.25" customHeight="1" x14ac:dyDescent="0.25">
      <c r="A5" s="186"/>
      <c r="B5" s="187" t="s">
        <v>466</v>
      </c>
      <c r="C5" s="914" t="s">
        <v>467</v>
      </c>
      <c r="D5" s="914"/>
      <c r="E5" s="914"/>
      <c r="F5" s="186"/>
      <c r="G5" s="186"/>
      <c r="H5" s="186"/>
      <c r="I5" s="186"/>
      <c r="J5" s="186"/>
      <c r="K5" s="186"/>
    </row>
    <row r="6" spans="1:11" s="188" customFormat="1" ht="50.25" customHeight="1" x14ac:dyDescent="0.25">
      <c r="A6" s="186"/>
      <c r="B6" s="187"/>
      <c r="C6" s="914" t="s">
        <v>468</v>
      </c>
      <c r="D6" s="914"/>
      <c r="E6" s="914"/>
      <c r="F6" s="186"/>
      <c r="G6" s="186"/>
      <c r="H6" s="186"/>
      <c r="I6" s="186"/>
      <c r="J6" s="186"/>
      <c r="K6" s="186"/>
    </row>
    <row r="7" spans="1:11" s="188" customFormat="1" ht="18" customHeight="1" x14ac:dyDescent="0.25">
      <c r="A7" s="186"/>
      <c r="B7" s="3" t="s">
        <v>469</v>
      </c>
      <c r="C7" s="954" t="s">
        <v>470</v>
      </c>
      <c r="D7" s="954"/>
      <c r="E7" s="954"/>
      <c r="F7" s="186"/>
      <c r="G7" s="186"/>
      <c r="H7" s="186"/>
      <c r="I7" s="186"/>
      <c r="J7" s="186"/>
      <c r="K7" s="186"/>
    </row>
    <row r="8" spans="1:11" ht="9.9" customHeight="1" x14ac:dyDescent="0.25">
      <c r="A8" s="3">
        <v>1</v>
      </c>
      <c r="C8" s="954"/>
      <c r="D8" s="954"/>
      <c r="E8" s="954"/>
    </row>
    <row r="9" spans="1:11" ht="13.95" hidden="1" customHeight="1" x14ac:dyDescent="0.25">
      <c r="A9" s="3">
        <v>1</v>
      </c>
      <c r="C9" s="954"/>
      <c r="D9" s="954"/>
      <c r="E9" s="954"/>
    </row>
    <row r="10" spans="1:11" ht="13.2" customHeight="1" x14ac:dyDescent="0.25">
      <c r="A10" s="3">
        <v>3</v>
      </c>
      <c r="C10" s="940" t="s">
        <v>471</v>
      </c>
      <c r="D10" s="940"/>
      <c r="E10" s="940"/>
    </row>
    <row r="11" spans="1:11" ht="9.75" customHeight="1" x14ac:dyDescent="0.25">
      <c r="A11" s="3">
        <v>3</v>
      </c>
      <c r="C11" s="954"/>
      <c r="D11" s="954"/>
      <c r="E11" s="954"/>
    </row>
    <row r="12" spans="1:11" ht="19.649999999999999" customHeight="1" x14ac:dyDescent="0.25">
      <c r="A12" s="3">
        <v>3</v>
      </c>
      <c r="C12" s="954" t="s">
        <v>472</v>
      </c>
      <c r="D12" s="954"/>
      <c r="E12" s="954"/>
    </row>
    <row r="13" spans="1:11" x14ac:dyDescent="0.25">
      <c r="A13" s="3">
        <v>3</v>
      </c>
      <c r="C13" s="954" t="s">
        <v>473</v>
      </c>
      <c r="D13" s="954"/>
      <c r="E13" s="954"/>
    </row>
    <row r="14" spans="1:11" x14ac:dyDescent="0.25">
      <c r="A14" s="3">
        <v>3</v>
      </c>
      <c r="C14" s="954" t="s">
        <v>474</v>
      </c>
      <c r="D14" s="954"/>
      <c r="E14" s="954"/>
    </row>
    <row r="15" spans="1:11" ht="9" customHeight="1" x14ac:dyDescent="0.25">
      <c r="A15" s="3">
        <v>3</v>
      </c>
      <c r="C15" s="954"/>
      <c r="D15" s="954"/>
      <c r="E15" s="954"/>
    </row>
    <row r="16" spans="1:11" x14ac:dyDescent="0.25">
      <c r="A16" s="3">
        <v>3</v>
      </c>
      <c r="C16" s="954" t="s">
        <v>475</v>
      </c>
      <c r="D16" s="954"/>
      <c r="E16" s="954"/>
    </row>
    <row r="17" spans="1:6" ht="20.399999999999999" customHeight="1" x14ac:dyDescent="0.25">
      <c r="A17" s="3">
        <v>3</v>
      </c>
      <c r="C17" s="954" t="s">
        <v>476</v>
      </c>
      <c r="D17" s="954"/>
      <c r="E17" s="954"/>
    </row>
    <row r="18" spans="1:6" ht="20.399999999999999" customHeight="1" x14ac:dyDescent="0.25">
      <c r="A18" s="3">
        <v>2</v>
      </c>
      <c r="C18" s="954" t="s">
        <v>477</v>
      </c>
      <c r="D18" s="955"/>
      <c r="E18" s="955"/>
    </row>
    <row r="19" spans="1:6" ht="9.6" customHeight="1" x14ac:dyDescent="0.25">
      <c r="A19" s="3">
        <v>3</v>
      </c>
      <c r="C19" s="954"/>
      <c r="D19" s="954"/>
      <c r="E19" s="954"/>
    </row>
    <row r="20" spans="1:6" ht="49.95" customHeight="1" x14ac:dyDescent="0.25">
      <c r="A20" s="3">
        <v>3</v>
      </c>
      <c r="B20" s="189" t="s">
        <v>478</v>
      </c>
      <c r="C20" s="920" t="s">
        <v>479</v>
      </c>
      <c r="D20" s="920"/>
      <c r="E20" s="920"/>
    </row>
    <row r="21" spans="1:6" x14ac:dyDescent="0.25">
      <c r="A21" s="3">
        <v>3</v>
      </c>
      <c r="C21" s="920"/>
      <c r="D21" s="920"/>
      <c r="E21" s="920"/>
    </row>
    <row r="22" spans="1:6" x14ac:dyDescent="0.25">
      <c r="A22" s="3">
        <v>3</v>
      </c>
      <c r="B22" s="4" t="s">
        <v>480</v>
      </c>
      <c r="C22" s="953" t="s">
        <v>481</v>
      </c>
      <c r="D22" s="953"/>
      <c r="E22" s="953"/>
    </row>
    <row r="23" spans="1:6" x14ac:dyDescent="0.25">
      <c r="A23" s="3">
        <v>1</v>
      </c>
      <c r="B23" s="4"/>
      <c r="C23" s="946"/>
      <c r="D23" s="946"/>
      <c r="E23" s="946"/>
    </row>
    <row r="24" spans="1:6" ht="94.95" customHeight="1" thickBot="1" x14ac:dyDescent="0.3">
      <c r="A24" s="3">
        <v>1</v>
      </c>
      <c r="B24" s="4"/>
      <c r="C24" s="947" t="s">
        <v>482</v>
      </c>
      <c r="D24" s="947"/>
      <c r="E24" s="947"/>
    </row>
    <row r="25" spans="1:6" ht="66" customHeight="1" thickTop="1" thickBot="1" x14ac:dyDescent="0.3">
      <c r="A25" s="3">
        <v>1</v>
      </c>
      <c r="B25" s="4"/>
      <c r="C25" s="190" t="s">
        <v>483</v>
      </c>
      <c r="D25" s="948" t="s">
        <v>484</v>
      </c>
      <c r="E25" s="949"/>
      <c r="F25" s="824"/>
    </row>
    <row r="26" spans="1:6" ht="104.25" customHeight="1" thickTop="1" thickBot="1" x14ac:dyDescent="0.3">
      <c r="B26" s="4"/>
      <c r="C26" s="190" t="s">
        <v>485</v>
      </c>
      <c r="D26" s="950" t="s">
        <v>486</v>
      </c>
      <c r="E26" s="951"/>
    </row>
    <row r="27" spans="1:6" ht="14.4" thickTop="1" x14ac:dyDescent="0.25">
      <c r="A27" s="3">
        <v>1</v>
      </c>
      <c r="B27" s="4"/>
      <c r="C27" s="952"/>
      <c r="D27" s="952"/>
      <c r="E27" s="952"/>
    </row>
    <row r="28" spans="1:6" x14ac:dyDescent="0.25">
      <c r="A28" s="3">
        <v>3</v>
      </c>
      <c r="C28" s="940" t="s">
        <v>487</v>
      </c>
      <c r="D28" s="940"/>
      <c r="E28" s="940"/>
    </row>
    <row r="29" spans="1:6" ht="27.15" customHeight="1" x14ac:dyDescent="0.25">
      <c r="A29" s="3">
        <v>3</v>
      </c>
      <c r="C29" s="920" t="s">
        <v>488</v>
      </c>
      <c r="D29" s="920"/>
      <c r="E29" s="920"/>
    </row>
    <row r="30" spans="1:6" x14ac:dyDescent="0.25">
      <c r="A30" s="3">
        <v>3</v>
      </c>
      <c r="C30" s="920"/>
      <c r="D30" s="920"/>
      <c r="E30" s="920"/>
    </row>
    <row r="31" spans="1:6" x14ac:dyDescent="0.25">
      <c r="A31" s="3">
        <v>3</v>
      </c>
      <c r="B31" s="814" t="s">
        <v>489</v>
      </c>
      <c r="C31" s="944" t="s">
        <v>490</v>
      </c>
      <c r="D31" s="944"/>
      <c r="E31" s="944"/>
    </row>
    <row r="32" spans="1:6" ht="27.15" customHeight="1" x14ac:dyDescent="0.25">
      <c r="A32" s="3">
        <v>3</v>
      </c>
      <c r="C32" s="943" t="s">
        <v>491</v>
      </c>
      <c r="D32" s="943"/>
      <c r="E32" s="943"/>
    </row>
    <row r="33" spans="1:10" ht="7.95" customHeight="1" x14ac:dyDescent="0.25">
      <c r="A33" s="3">
        <v>3</v>
      </c>
      <c r="C33" s="945"/>
      <c r="D33" s="945"/>
      <c r="E33" s="945"/>
    </row>
    <row r="34" spans="1:10" ht="31.95" customHeight="1" x14ac:dyDescent="0.25">
      <c r="A34" s="3">
        <v>3</v>
      </c>
      <c r="C34" s="943" t="s">
        <v>492</v>
      </c>
      <c r="D34" s="943"/>
      <c r="E34" s="943"/>
    </row>
    <row r="35" spans="1:10" ht="9.15" customHeight="1" x14ac:dyDescent="0.25">
      <c r="A35" s="3">
        <v>3</v>
      </c>
      <c r="C35" s="919"/>
      <c r="D35" s="919"/>
      <c r="E35" s="919"/>
    </row>
    <row r="36" spans="1:10" x14ac:dyDescent="0.25">
      <c r="A36" s="3">
        <v>3</v>
      </c>
      <c r="C36" s="940" t="s">
        <v>493</v>
      </c>
      <c r="D36" s="940"/>
      <c r="E36" s="940"/>
    </row>
    <row r="37" spans="1:10" ht="6.6" customHeight="1" x14ac:dyDescent="0.25">
      <c r="A37" s="3">
        <v>3</v>
      </c>
      <c r="C37" s="940"/>
      <c r="D37" s="940"/>
      <c r="E37" s="940"/>
    </row>
    <row r="38" spans="1:10" x14ac:dyDescent="0.25">
      <c r="A38" s="3">
        <v>3</v>
      </c>
      <c r="C38" s="194" t="s">
        <v>3</v>
      </c>
      <c r="D38" s="194"/>
      <c r="E38" s="195"/>
    </row>
    <row r="39" spans="1:10" ht="28.2" customHeight="1" x14ac:dyDescent="0.25">
      <c r="A39" s="3">
        <v>3</v>
      </c>
      <c r="B39" s="43" t="s">
        <v>494</v>
      </c>
      <c r="C39" s="941" t="s">
        <v>495</v>
      </c>
      <c r="D39" s="941"/>
      <c r="E39" s="941"/>
    </row>
    <row r="40" spans="1:10" ht="7.95" customHeight="1" x14ac:dyDescent="0.25">
      <c r="A40" s="3">
        <v>3</v>
      </c>
      <c r="C40" s="941"/>
      <c r="D40" s="941"/>
      <c r="E40" s="941"/>
    </row>
    <row r="41" spans="1:10" x14ac:dyDescent="0.25">
      <c r="A41" s="3">
        <v>3</v>
      </c>
      <c r="C41" s="196" t="s">
        <v>4</v>
      </c>
      <c r="D41" s="197"/>
      <c r="E41" s="197"/>
    </row>
    <row r="42" spans="1:10" ht="28.95" customHeight="1" x14ac:dyDescent="0.25">
      <c r="A42" s="3">
        <v>3</v>
      </c>
      <c r="C42" s="942" t="s">
        <v>495</v>
      </c>
      <c r="D42" s="942"/>
      <c r="E42" s="942"/>
    </row>
    <row r="43" spans="1:10" x14ac:dyDescent="0.25">
      <c r="A43" s="3">
        <v>3</v>
      </c>
    </row>
    <row r="44" spans="1:10" x14ac:dyDescent="0.25">
      <c r="A44" s="3">
        <v>3</v>
      </c>
      <c r="B44" s="817"/>
      <c r="C44" s="940"/>
      <c r="D44" s="940"/>
      <c r="E44" s="940"/>
      <c r="G44" s="198"/>
      <c r="H44" s="198"/>
      <c r="I44" s="198"/>
      <c r="J44" s="198"/>
    </row>
    <row r="45" spans="1:10" ht="162" customHeight="1" x14ac:dyDescent="0.25">
      <c r="A45" s="3">
        <v>3</v>
      </c>
      <c r="C45" s="920"/>
      <c r="D45" s="920"/>
      <c r="E45" s="920"/>
    </row>
  </sheetData>
  <mergeCells count="40">
    <mergeCell ref="C2:E2"/>
    <mergeCell ref="C3:E3"/>
    <mergeCell ref="C13:E13"/>
    <mergeCell ref="C5:E5"/>
    <mergeCell ref="C6:E6"/>
    <mergeCell ref="C8:E8"/>
    <mergeCell ref="C9:E9"/>
    <mergeCell ref="C10:E10"/>
    <mergeCell ref="C11:E11"/>
    <mergeCell ref="C12:E12"/>
    <mergeCell ref="C7:E7"/>
    <mergeCell ref="C22:E22"/>
    <mergeCell ref="C14:E14"/>
    <mergeCell ref="C15:E15"/>
    <mergeCell ref="C16:E16"/>
    <mergeCell ref="C17:E17"/>
    <mergeCell ref="C18:E18"/>
    <mergeCell ref="C19:E19"/>
    <mergeCell ref="C20:E20"/>
    <mergeCell ref="C21:E21"/>
    <mergeCell ref="C23:E23"/>
    <mergeCell ref="C24:E24"/>
    <mergeCell ref="D25:E25"/>
    <mergeCell ref="D26:E26"/>
    <mergeCell ref="C27:E27"/>
    <mergeCell ref="C34:E34"/>
    <mergeCell ref="C28:E28"/>
    <mergeCell ref="C29:E29"/>
    <mergeCell ref="C30:E30"/>
    <mergeCell ref="C31:E31"/>
    <mergeCell ref="C32:E32"/>
    <mergeCell ref="C33:E33"/>
    <mergeCell ref="C44:E44"/>
    <mergeCell ref="C45:E45"/>
    <mergeCell ref="C35:E35"/>
    <mergeCell ref="C36:E36"/>
    <mergeCell ref="C37:E37"/>
    <mergeCell ref="C39:E39"/>
    <mergeCell ref="C40:E40"/>
    <mergeCell ref="C42:E42"/>
  </mergeCells>
  <printOptions horizontalCentered="1"/>
  <pageMargins left="0.23622047244094491" right="0.23622047244094491" top="0.74803149606299213" bottom="0.74803149606299213" header="0.31496062992125984" footer="0.31496062992125984"/>
  <pageSetup paperSize="9" fitToHeight="2" orientation="portrait" r:id="rId1"/>
  <rowBreaks count="2" manualBreakCount="2">
    <brk id="21" min="2" max="4" man="1"/>
    <brk id="27" min="2" max="4" man="1"/>
  </rowBreaks>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5A5CE-67CA-4220-A016-0D4942F47F90}">
  <sheetPr codeName="Sheet34">
    <tabColor theme="9" tint="0.79998168889431442"/>
  </sheetPr>
  <dimension ref="A1:H195"/>
  <sheetViews>
    <sheetView showGridLines="0" view="pageBreakPreview" topLeftCell="D1" zoomScaleNormal="100" zoomScaleSheetLayoutView="100" workbookViewId="0">
      <selection activeCell="N33" sqref="N33"/>
    </sheetView>
  </sheetViews>
  <sheetFormatPr defaultRowHeight="13.2" x14ac:dyDescent="0.25"/>
  <cols>
    <col min="1" max="1" width="3.5546875" style="199" hidden="1" customWidth="1"/>
    <col min="2" max="2" width="4.21875" style="199" hidden="1" customWidth="1"/>
    <col min="3" max="3" width="4.77734375" style="200" hidden="1" customWidth="1"/>
    <col min="4" max="4" width="17.5546875" style="201" customWidth="1"/>
    <col min="5" max="5" width="59.77734375" style="201" customWidth="1"/>
    <col min="6" max="7" width="15.21875" style="202" customWidth="1"/>
    <col min="8" max="9663" width="9.109375" style="199"/>
    <col min="9664" max="9664" width="9.21875" style="199" customWidth="1"/>
    <col min="9665" max="16384" width="9.109375" style="199"/>
  </cols>
  <sheetData>
    <row r="1" spans="1:8" ht="23.4" x14ac:dyDescent="0.25">
      <c r="A1" s="199" t="s">
        <v>0</v>
      </c>
      <c r="D1" s="818" t="s">
        <v>496</v>
      </c>
    </row>
    <row r="2" spans="1:8" ht="30" customHeight="1" x14ac:dyDescent="0.25">
      <c r="A2" s="199">
        <v>3</v>
      </c>
      <c r="B2" s="957" t="s">
        <v>206</v>
      </c>
      <c r="C2" s="957"/>
      <c r="D2" s="204"/>
      <c r="E2" s="205"/>
      <c r="F2" s="206"/>
      <c r="G2" s="206"/>
      <c r="H2" s="207"/>
    </row>
    <row r="3" spans="1:8" ht="2.25" customHeight="1" x14ac:dyDescent="0.25">
      <c r="A3" s="199">
        <v>3</v>
      </c>
      <c r="E3" s="208"/>
      <c r="F3" s="209"/>
      <c r="G3" s="209"/>
      <c r="H3" s="207"/>
    </row>
    <row r="4" spans="1:8" ht="15" customHeight="1" x14ac:dyDescent="0.25">
      <c r="A4" s="199">
        <v>3</v>
      </c>
      <c r="B4" s="199" t="s">
        <v>497</v>
      </c>
      <c r="C4" s="200">
        <v>9</v>
      </c>
      <c r="E4" s="210" t="str">
        <f ca="1">INDEX(TBLStructure[Number],MATCH(C4,TBLStructure[Model Reference],0))&amp;"."&amp;INDEX(TBLStructure[Sub Number],MATCH(C4,TBLStructure[Model Reference],0))&amp;" "&amp;INDEX(TBLStructure[Sub-category],MATCH(C4,TBLStructure[Model Reference],0))</f>
        <v>1.1 Expenses</v>
      </c>
      <c r="F4" s="211"/>
      <c r="G4" s="211"/>
    </row>
    <row r="5" spans="1:8" ht="6.6" customHeight="1" x14ac:dyDescent="0.25">
      <c r="A5" s="199">
        <v>3</v>
      </c>
      <c r="E5" s="212"/>
      <c r="F5" s="213"/>
      <c r="G5" s="213"/>
    </row>
    <row r="6" spans="1:8" ht="12" customHeight="1" x14ac:dyDescent="0.25">
      <c r="A6" s="199">
        <v>3</v>
      </c>
      <c r="E6" s="195"/>
      <c r="F6" s="214" t="str">
        <f>Contents!F3</f>
        <v>20X2</v>
      </c>
      <c r="G6" s="215" t="str">
        <f>Contents!F4</f>
        <v>20X1</v>
      </c>
    </row>
    <row r="7" spans="1:8" ht="12" customHeight="1" thickBot="1" x14ac:dyDescent="0.3">
      <c r="A7" s="199">
        <v>3</v>
      </c>
      <c r="E7" s="216"/>
      <c r="F7" s="217" t="s">
        <v>258</v>
      </c>
      <c r="G7" s="218" t="s">
        <v>258</v>
      </c>
    </row>
    <row r="8" spans="1:8" ht="7.2" customHeight="1" x14ac:dyDescent="0.25">
      <c r="A8" s="199">
        <v>3</v>
      </c>
    </row>
    <row r="9" spans="1:8" ht="12" customHeight="1" x14ac:dyDescent="0.25">
      <c r="A9" s="199">
        <v>3</v>
      </c>
      <c r="B9" s="1" t="s">
        <v>208</v>
      </c>
      <c r="C9" s="219">
        <v>9</v>
      </c>
      <c r="E9" s="220" t="str">
        <f ca="1">INDEX(TBLStructure[Full Note Title],MATCH(C9,TBLStructure[Model Reference],0))</f>
        <v>1.1A: Employee benefits</v>
      </c>
      <c r="F9" s="221"/>
      <c r="G9" s="222"/>
    </row>
    <row r="10" spans="1:8" ht="12" customHeight="1" x14ac:dyDescent="0.25">
      <c r="A10" s="199">
        <v>3</v>
      </c>
      <c r="E10" s="195" t="s">
        <v>498</v>
      </c>
      <c r="F10" s="223">
        <v>0</v>
      </c>
      <c r="G10" s="224">
        <v>0</v>
      </c>
    </row>
    <row r="11" spans="1:8" ht="12" customHeight="1" x14ac:dyDescent="0.25">
      <c r="A11" s="199">
        <v>3</v>
      </c>
      <c r="E11" s="195" t="s">
        <v>499</v>
      </c>
      <c r="F11" s="223"/>
      <c r="G11" s="224"/>
    </row>
    <row r="12" spans="1:8" ht="12" customHeight="1" x14ac:dyDescent="0.25">
      <c r="A12" s="199">
        <v>3</v>
      </c>
      <c r="E12" s="225" t="s">
        <v>500</v>
      </c>
      <c r="F12" s="223">
        <v>0</v>
      </c>
      <c r="G12" s="224">
        <v>0</v>
      </c>
    </row>
    <row r="13" spans="1:8" ht="12" customHeight="1" x14ac:dyDescent="0.25">
      <c r="A13" s="199">
        <v>3</v>
      </c>
      <c r="E13" s="225" t="s">
        <v>501</v>
      </c>
      <c r="F13" s="223">
        <v>0</v>
      </c>
      <c r="G13" s="224">
        <v>0</v>
      </c>
    </row>
    <row r="14" spans="1:8" ht="12" customHeight="1" x14ac:dyDescent="0.25">
      <c r="A14" s="199">
        <v>3</v>
      </c>
      <c r="E14" s="195" t="s">
        <v>502</v>
      </c>
      <c r="F14" s="223">
        <v>0</v>
      </c>
      <c r="G14" s="224">
        <v>0</v>
      </c>
    </row>
    <row r="15" spans="1:8" ht="12" customHeight="1" x14ac:dyDescent="0.25">
      <c r="A15" s="199">
        <v>3</v>
      </c>
      <c r="E15" s="195" t="s">
        <v>503</v>
      </c>
      <c r="F15" s="223">
        <v>0</v>
      </c>
      <c r="G15" s="224">
        <v>0</v>
      </c>
    </row>
    <row r="16" spans="1:8" ht="12" customHeight="1" x14ac:dyDescent="0.25">
      <c r="A16" s="199">
        <v>3</v>
      </c>
      <c r="E16" s="194" t="s">
        <v>504</v>
      </c>
      <c r="F16" s="226">
        <f>SUM(F9:F15)</f>
        <v>0</v>
      </c>
      <c r="G16" s="227">
        <f>SUM(G9:G15)</f>
        <v>0</v>
      </c>
    </row>
    <row r="17" spans="1:7" ht="12.75" customHeight="1" x14ac:dyDescent="0.25">
      <c r="A17" s="199">
        <v>3</v>
      </c>
      <c r="E17" s="54"/>
    </row>
    <row r="18" spans="1:7" x14ac:dyDescent="0.25">
      <c r="A18" s="199">
        <v>3</v>
      </c>
      <c r="E18" s="195"/>
      <c r="F18" s="228"/>
      <c r="G18" s="229"/>
    </row>
    <row r="19" spans="1:7" ht="10.5" customHeight="1" x14ac:dyDescent="0.25">
      <c r="A19" s="199">
        <v>3</v>
      </c>
      <c r="E19" s="195"/>
      <c r="F19" s="228"/>
      <c r="G19" s="229"/>
    </row>
    <row r="20" spans="1:7" ht="7.2" customHeight="1" x14ac:dyDescent="0.25">
      <c r="A20" s="199">
        <v>3</v>
      </c>
      <c r="E20" s="195"/>
      <c r="F20" s="228"/>
      <c r="G20" s="229"/>
    </row>
    <row r="21" spans="1:7" ht="12" customHeight="1" x14ac:dyDescent="0.25">
      <c r="A21" s="199">
        <v>3</v>
      </c>
      <c r="B21" s="1" t="s">
        <v>208</v>
      </c>
      <c r="C21" s="219">
        <v>10</v>
      </c>
      <c r="E21" s="220" t="str">
        <f ca="1">INDEX(TBLStructure[Full Note Title],MATCH(C21,TBLStructure[Model Reference],0))</f>
        <v>1.1B: Suppliers</v>
      </c>
    </row>
    <row r="22" spans="1:7" ht="12" customHeight="1" x14ac:dyDescent="0.25">
      <c r="A22" s="199">
        <v>3</v>
      </c>
      <c r="E22" s="194" t="s">
        <v>505</v>
      </c>
    </row>
    <row r="23" spans="1:7" ht="12" customHeight="1" x14ac:dyDescent="0.25">
      <c r="D23" s="201" t="s">
        <v>506</v>
      </c>
      <c r="E23" s="230" t="s">
        <v>507</v>
      </c>
    </row>
    <row r="24" spans="1:7" ht="12" customHeight="1" x14ac:dyDescent="0.25">
      <c r="A24" s="199">
        <v>3</v>
      </c>
      <c r="E24" s="230" t="s">
        <v>508</v>
      </c>
      <c r="F24" s="223">
        <v>0</v>
      </c>
      <c r="G24" s="224">
        <v>0</v>
      </c>
    </row>
    <row r="25" spans="1:7" ht="12" customHeight="1" x14ac:dyDescent="0.25">
      <c r="A25" s="199">
        <v>3</v>
      </c>
      <c r="E25" s="230" t="s">
        <v>509</v>
      </c>
      <c r="F25" s="223">
        <v>0</v>
      </c>
      <c r="G25" s="224">
        <v>0</v>
      </c>
    </row>
    <row r="26" spans="1:7" ht="12" customHeight="1" x14ac:dyDescent="0.25">
      <c r="A26" s="199">
        <v>3</v>
      </c>
      <c r="E26" s="230" t="s">
        <v>510</v>
      </c>
      <c r="F26" s="223">
        <v>0</v>
      </c>
      <c r="G26" s="224">
        <v>0</v>
      </c>
    </row>
    <row r="27" spans="1:7" ht="12" customHeight="1" x14ac:dyDescent="0.25">
      <c r="A27" s="199">
        <v>3</v>
      </c>
      <c r="D27" s="231" t="s">
        <v>511</v>
      </c>
      <c r="E27" s="232" t="s">
        <v>512</v>
      </c>
      <c r="F27" s="233">
        <v>0</v>
      </c>
      <c r="G27" s="234">
        <v>0</v>
      </c>
    </row>
    <row r="28" spans="1:7" ht="12" customHeight="1" x14ac:dyDescent="0.25">
      <c r="A28" s="199">
        <v>3</v>
      </c>
      <c r="D28" s="231"/>
      <c r="E28" s="230" t="s">
        <v>513</v>
      </c>
      <c r="F28" s="223">
        <v>0</v>
      </c>
      <c r="G28" s="224">
        <v>0</v>
      </c>
    </row>
    <row r="29" spans="1:7" ht="12" customHeight="1" x14ac:dyDescent="0.25">
      <c r="A29" s="199">
        <v>3</v>
      </c>
      <c r="E29" s="230" t="s">
        <v>355</v>
      </c>
      <c r="F29" s="223">
        <v>0</v>
      </c>
      <c r="G29" s="224">
        <v>0</v>
      </c>
    </row>
    <row r="30" spans="1:7" ht="12" customHeight="1" x14ac:dyDescent="0.25">
      <c r="A30" s="199">
        <v>3</v>
      </c>
      <c r="E30" s="235" t="s">
        <v>514</v>
      </c>
      <c r="F30" s="226">
        <f>SUM(F22:F29)</f>
        <v>0</v>
      </c>
      <c r="G30" s="227">
        <f>SUM(G22:G29)</f>
        <v>0</v>
      </c>
    </row>
    <row r="31" spans="1:7" ht="7.2" customHeight="1" x14ac:dyDescent="0.25">
      <c r="A31" s="199">
        <v>3</v>
      </c>
      <c r="E31" s="235"/>
      <c r="F31" s="236"/>
      <c r="G31" s="237"/>
    </row>
    <row r="32" spans="1:7" ht="12" customHeight="1" x14ac:dyDescent="0.25">
      <c r="A32" s="199">
        <v>3</v>
      </c>
      <c r="E32" s="195" t="s">
        <v>515</v>
      </c>
      <c r="F32" s="223">
        <v>0</v>
      </c>
      <c r="G32" s="224">
        <v>0</v>
      </c>
    </row>
    <row r="33" spans="1:8" ht="12" customHeight="1" x14ac:dyDescent="0.25">
      <c r="A33" s="199">
        <v>3</v>
      </c>
      <c r="E33" s="54" t="s">
        <v>516</v>
      </c>
      <c r="F33" s="223">
        <v>0</v>
      </c>
      <c r="G33" s="224">
        <v>0</v>
      </c>
    </row>
    <row r="34" spans="1:8" ht="12" customHeight="1" x14ac:dyDescent="0.25">
      <c r="A34" s="199">
        <v>3</v>
      </c>
      <c r="E34" s="235" t="s">
        <v>514</v>
      </c>
      <c r="F34" s="226">
        <f>SUM(F32:F33)</f>
        <v>0</v>
      </c>
      <c r="G34" s="227">
        <f>SUM(G32:G33)</f>
        <v>0</v>
      </c>
    </row>
    <row r="35" spans="1:8" ht="7.2" customHeight="1" x14ac:dyDescent="0.25">
      <c r="A35" s="199">
        <v>3</v>
      </c>
      <c r="E35" s="238"/>
      <c r="F35" s="239"/>
      <c r="G35" s="239"/>
    </row>
    <row r="36" spans="1:8" ht="12" customHeight="1" x14ac:dyDescent="0.25">
      <c r="A36" s="199">
        <v>3</v>
      </c>
      <c r="E36" s="235" t="s">
        <v>517</v>
      </c>
      <c r="F36" s="82"/>
      <c r="G36" s="83"/>
    </row>
    <row r="37" spans="1:8" ht="12" customHeight="1" x14ac:dyDescent="0.25">
      <c r="A37" s="199">
        <v>3</v>
      </c>
      <c r="E37" s="225" t="s">
        <v>518</v>
      </c>
      <c r="F37" s="82">
        <v>0</v>
      </c>
      <c r="G37" s="83">
        <v>0</v>
      </c>
      <c r="H37" s="811"/>
    </row>
    <row r="38" spans="1:8" s="242" customFormat="1" x14ac:dyDescent="0.25">
      <c r="A38" s="240">
        <v>1</v>
      </c>
      <c r="B38" s="240"/>
      <c r="C38" s="241"/>
      <c r="D38" s="39" t="s">
        <v>519</v>
      </c>
      <c r="E38" s="225" t="s">
        <v>520</v>
      </c>
      <c r="F38" s="82">
        <v>0</v>
      </c>
      <c r="G38" s="83">
        <v>0</v>
      </c>
    </row>
    <row r="39" spans="1:8" s="242" customFormat="1" x14ac:dyDescent="0.25">
      <c r="A39" s="240">
        <v>1</v>
      </c>
      <c r="B39" s="240"/>
      <c r="C39" s="241"/>
      <c r="D39" s="39" t="s">
        <v>521</v>
      </c>
      <c r="E39" s="225" t="s">
        <v>522</v>
      </c>
      <c r="F39" s="82">
        <v>0</v>
      </c>
      <c r="G39" s="83">
        <v>0</v>
      </c>
    </row>
    <row r="40" spans="1:8" s="242" customFormat="1" x14ac:dyDescent="0.25">
      <c r="A40" s="240">
        <v>1</v>
      </c>
      <c r="B40" s="240"/>
      <c r="C40" s="241"/>
      <c r="D40" s="243" t="s">
        <v>523</v>
      </c>
      <c r="E40" s="225" t="s">
        <v>524</v>
      </c>
      <c r="F40" s="82">
        <v>0</v>
      </c>
      <c r="G40" s="83">
        <v>0</v>
      </c>
    </row>
    <row r="41" spans="1:8" ht="12" customHeight="1" x14ac:dyDescent="0.25">
      <c r="A41" s="199">
        <v>3</v>
      </c>
      <c r="E41" s="194" t="s">
        <v>525</v>
      </c>
      <c r="F41" s="52">
        <f>SUM(F37:F40)</f>
        <v>0</v>
      </c>
      <c r="G41" s="52">
        <f>SUM(G37:G40)</f>
        <v>0</v>
      </c>
    </row>
    <row r="42" spans="1:8" ht="12" customHeight="1" x14ac:dyDescent="0.25">
      <c r="A42" s="199">
        <v>3</v>
      </c>
      <c r="E42" s="194" t="s">
        <v>526</v>
      </c>
      <c r="F42" s="52">
        <f>F41+F30</f>
        <v>0</v>
      </c>
      <c r="G42" s="244">
        <f>G41+G30</f>
        <v>0</v>
      </c>
    </row>
    <row r="43" spans="1:8" ht="7.2" customHeight="1" x14ac:dyDescent="0.25">
      <c r="A43" s="199">
        <v>3</v>
      </c>
    </row>
    <row r="44" spans="1:8" ht="13.8" x14ac:dyDescent="0.25">
      <c r="A44" s="199">
        <v>3</v>
      </c>
      <c r="D44" s="39" t="s">
        <v>527</v>
      </c>
      <c r="E44" s="958" t="s">
        <v>528</v>
      </c>
      <c r="F44" s="959"/>
      <c r="G44" s="959"/>
      <c r="H44" s="32"/>
    </row>
    <row r="45" spans="1:8" ht="8.25" customHeight="1" x14ac:dyDescent="0.25">
      <c r="A45" s="245"/>
      <c r="B45" s="245"/>
      <c r="C45" s="246"/>
      <c r="E45" s="66"/>
      <c r="F45" s="247"/>
      <c r="G45" s="248"/>
      <c r="H45" s="32"/>
    </row>
    <row r="46" spans="1:8" ht="63.6" customHeight="1" x14ac:dyDescent="0.25">
      <c r="A46" s="245">
        <v>3</v>
      </c>
      <c r="B46" s="245"/>
      <c r="C46" s="246"/>
      <c r="D46" s="195" t="s">
        <v>529</v>
      </c>
      <c r="E46" s="66"/>
      <c r="F46" s="247"/>
      <c r="G46" s="248"/>
      <c r="H46" s="32"/>
    </row>
    <row r="47" spans="1:8" ht="12" customHeight="1" x14ac:dyDescent="0.25">
      <c r="A47" s="199">
        <v>3</v>
      </c>
      <c r="B47" s="1" t="s">
        <v>208</v>
      </c>
      <c r="C47" s="219">
        <v>11</v>
      </c>
      <c r="E47" s="220" t="str">
        <f ca="1">INDEX(TBLStructure[Full Note Title],MATCH(C47,TBLStructure[Model Reference],0))</f>
        <v>1.1C: Grants</v>
      </c>
      <c r="F47" s="236"/>
      <c r="G47" s="237"/>
    </row>
    <row r="48" spans="1:8" ht="12" customHeight="1" x14ac:dyDescent="0.25">
      <c r="A48" s="199">
        <v>3</v>
      </c>
      <c r="E48" s="250" t="s">
        <v>530</v>
      </c>
      <c r="F48" s="223">
        <v>0</v>
      </c>
      <c r="G48" s="224">
        <v>0</v>
      </c>
    </row>
    <row r="49" spans="1:8" ht="12" customHeight="1" x14ac:dyDescent="0.25">
      <c r="A49" s="199">
        <v>3</v>
      </c>
      <c r="E49" s="250" t="s">
        <v>531</v>
      </c>
      <c r="F49" s="223">
        <v>0</v>
      </c>
      <c r="G49" s="224">
        <v>0</v>
      </c>
    </row>
    <row r="50" spans="1:8" ht="12" customHeight="1" x14ac:dyDescent="0.25">
      <c r="A50" s="199">
        <v>3</v>
      </c>
      <c r="E50" s="250" t="s">
        <v>532</v>
      </c>
      <c r="F50" s="223">
        <v>0</v>
      </c>
      <c r="G50" s="224">
        <v>0</v>
      </c>
    </row>
    <row r="51" spans="1:8" ht="12" customHeight="1" x14ac:dyDescent="0.25">
      <c r="A51" s="199">
        <v>3</v>
      </c>
      <c r="E51" s="250" t="s">
        <v>533</v>
      </c>
      <c r="F51" s="223">
        <v>0</v>
      </c>
      <c r="G51" s="224">
        <v>0</v>
      </c>
    </row>
    <row r="52" spans="1:8" ht="12" customHeight="1" x14ac:dyDescent="0.25">
      <c r="A52" s="199">
        <v>3</v>
      </c>
      <c r="E52" s="194" t="s">
        <v>534</v>
      </c>
      <c r="F52" s="226">
        <f>SUM(F47:F51)</f>
        <v>0</v>
      </c>
      <c r="G52" s="227">
        <f>SUM(G47:G51)</f>
        <v>0</v>
      </c>
    </row>
    <row r="53" spans="1:8" ht="12" customHeight="1" x14ac:dyDescent="0.25">
      <c r="E53" s="194"/>
      <c r="F53" s="236"/>
      <c r="G53" s="237"/>
    </row>
    <row r="54" spans="1:8" ht="12" customHeight="1" x14ac:dyDescent="0.25">
      <c r="E54" s="194"/>
      <c r="F54" s="236"/>
      <c r="G54" s="237"/>
    </row>
    <row r="55" spans="1:8" ht="12" customHeight="1" x14ac:dyDescent="0.25">
      <c r="E55" s="194"/>
      <c r="F55" s="236"/>
      <c r="G55" s="237"/>
    </row>
    <row r="56" spans="1:8" ht="12" customHeight="1" x14ac:dyDescent="0.25">
      <c r="E56" s="194"/>
      <c r="F56" s="236"/>
      <c r="G56" s="237"/>
    </row>
    <row r="57" spans="1:8" ht="30" customHeight="1" x14ac:dyDescent="0.25">
      <c r="E57" s="194"/>
      <c r="F57" s="236"/>
      <c r="G57" s="237"/>
      <c r="H57" s="813"/>
    </row>
    <row r="58" spans="1:8" ht="12" customHeight="1" x14ac:dyDescent="0.25">
      <c r="A58" s="199">
        <v>3</v>
      </c>
      <c r="E58" s="195"/>
      <c r="F58" s="214" t="str">
        <f>Contents!F3</f>
        <v>20X2</v>
      </c>
      <c r="G58" s="215" t="str">
        <f>Contents!F4</f>
        <v>20X1</v>
      </c>
    </row>
    <row r="59" spans="1:8" ht="12" customHeight="1" thickBot="1" x14ac:dyDescent="0.3">
      <c r="A59" s="199">
        <v>3</v>
      </c>
      <c r="E59" s="216"/>
      <c r="F59" s="217" t="s">
        <v>258</v>
      </c>
      <c r="G59" s="218" t="s">
        <v>258</v>
      </c>
    </row>
    <row r="60" spans="1:8" ht="12" customHeight="1" x14ac:dyDescent="0.25">
      <c r="A60" s="199">
        <v>3</v>
      </c>
      <c r="B60" s="199" t="s">
        <v>208</v>
      </c>
      <c r="C60" s="200">
        <v>12</v>
      </c>
      <c r="E60" s="220" t="str">
        <f ca="1">INDEX(TBLStructure[Full Note Title],MATCH(C60,TBLStructure[Model Reference],0))</f>
        <v>1.1D: Finance costs</v>
      </c>
      <c r="G60" s="251"/>
    </row>
    <row r="61" spans="1:8" ht="12" customHeight="1" x14ac:dyDescent="0.25">
      <c r="A61" s="199">
        <v>3</v>
      </c>
      <c r="E61" s="195" t="s">
        <v>125</v>
      </c>
      <c r="F61" s="223">
        <v>0</v>
      </c>
      <c r="G61" s="224">
        <v>0</v>
      </c>
    </row>
    <row r="62" spans="1:8" x14ac:dyDescent="0.25">
      <c r="A62" s="199">
        <v>3</v>
      </c>
      <c r="D62" s="252" t="s">
        <v>535</v>
      </c>
      <c r="E62" s="195" t="s">
        <v>536</v>
      </c>
      <c r="F62" s="82">
        <v>0</v>
      </c>
      <c r="G62" s="83">
        <v>0</v>
      </c>
    </row>
    <row r="63" spans="1:8" x14ac:dyDescent="0.25">
      <c r="A63" s="199">
        <v>3</v>
      </c>
      <c r="D63" s="195"/>
      <c r="E63" s="195" t="s">
        <v>537</v>
      </c>
      <c r="F63" s="82">
        <v>0</v>
      </c>
      <c r="G63" s="83">
        <v>0</v>
      </c>
    </row>
    <row r="64" spans="1:8" ht="12" customHeight="1" x14ac:dyDescent="0.25">
      <c r="A64" s="199">
        <v>3</v>
      </c>
      <c r="E64" s="195" t="s">
        <v>538</v>
      </c>
      <c r="F64" s="82">
        <v>0</v>
      </c>
      <c r="G64" s="83">
        <v>0</v>
      </c>
    </row>
    <row r="65" spans="1:7" ht="12" customHeight="1" x14ac:dyDescent="0.25">
      <c r="A65" s="199">
        <v>3</v>
      </c>
      <c r="E65" s="195" t="s">
        <v>539</v>
      </c>
      <c r="F65" s="82">
        <v>0</v>
      </c>
      <c r="G65" s="83">
        <v>0</v>
      </c>
    </row>
    <row r="66" spans="1:7" ht="12" customHeight="1" x14ac:dyDescent="0.25">
      <c r="A66" s="199">
        <v>3</v>
      </c>
      <c r="E66" s="194" t="s">
        <v>540</v>
      </c>
      <c r="F66" s="52">
        <f>SUM(F60:F65)</f>
        <v>0</v>
      </c>
      <c r="G66" s="244">
        <f>SUM(G60:G65)</f>
        <v>0</v>
      </c>
    </row>
    <row r="67" spans="1:7" ht="4.95" customHeight="1" x14ac:dyDescent="0.25">
      <c r="E67" s="194"/>
      <c r="F67" s="247"/>
      <c r="G67" s="248"/>
    </row>
    <row r="68" spans="1:7" ht="12.75" customHeight="1" x14ac:dyDescent="0.25">
      <c r="A68" s="199">
        <v>3</v>
      </c>
      <c r="E68" s="253"/>
      <c r="F68" s="247"/>
      <c r="G68" s="248"/>
    </row>
    <row r="69" spans="1:7" ht="31.2" customHeight="1" x14ac:dyDescent="0.25">
      <c r="A69" s="199">
        <v>3</v>
      </c>
    </row>
    <row r="70" spans="1:7" x14ac:dyDescent="0.25">
      <c r="A70" s="199">
        <v>3</v>
      </c>
      <c r="C70" s="200">
        <v>146</v>
      </c>
      <c r="D70" s="252" t="s">
        <v>541</v>
      </c>
      <c r="E70" s="220" t="str">
        <f ca="1">INDEX(TBLStructure[Full Note Title],MATCH(C70,TBLStructure[Model Reference],0))</f>
        <v>1.1E: Impairment loss on financial instruments</v>
      </c>
    </row>
    <row r="71" spans="1:7" x14ac:dyDescent="0.25">
      <c r="A71" s="199">
        <v>3</v>
      </c>
      <c r="D71" s="254"/>
      <c r="E71" s="201" t="s">
        <v>542</v>
      </c>
      <c r="F71" s="82">
        <v>0</v>
      </c>
      <c r="G71" s="83">
        <v>0</v>
      </c>
    </row>
    <row r="72" spans="1:7" x14ac:dyDescent="0.25">
      <c r="A72" s="199">
        <v>3</v>
      </c>
      <c r="D72" s="254"/>
      <c r="E72" s="201" t="s">
        <v>543</v>
      </c>
      <c r="F72" s="223">
        <v>0</v>
      </c>
      <c r="G72" s="224">
        <v>0</v>
      </c>
    </row>
    <row r="73" spans="1:7" x14ac:dyDescent="0.25">
      <c r="A73" s="199">
        <v>3</v>
      </c>
      <c r="E73" s="201" t="s">
        <v>544</v>
      </c>
      <c r="F73" s="223">
        <v>0</v>
      </c>
      <c r="G73" s="224">
        <v>0</v>
      </c>
    </row>
    <row r="74" spans="1:7" x14ac:dyDescent="0.25">
      <c r="A74" s="199">
        <v>3</v>
      </c>
      <c r="E74" s="194" t="s">
        <v>545</v>
      </c>
      <c r="F74" s="226">
        <f>SUM(F71:F73)</f>
        <v>0</v>
      </c>
      <c r="G74" s="227">
        <f>SUM(G71:G73)</f>
        <v>0</v>
      </c>
    </row>
    <row r="75" spans="1:7" x14ac:dyDescent="0.25">
      <c r="A75" s="199">
        <v>3</v>
      </c>
      <c r="E75" s="195"/>
      <c r="F75" s="82"/>
      <c r="G75" s="224"/>
    </row>
    <row r="76" spans="1:7" x14ac:dyDescent="0.25">
      <c r="A76" s="199">
        <v>3</v>
      </c>
      <c r="B76" s="199" t="s">
        <v>208</v>
      </c>
      <c r="C76" s="200">
        <v>13</v>
      </c>
      <c r="D76" s="39" t="s">
        <v>541</v>
      </c>
      <c r="E76" s="255" t="str">
        <f ca="1">INDEX(TBLStructure[Full Note Title],MATCH(C76,TBLStructure[Model Reference],0))</f>
        <v>1.1F: Write-down and impairment of other assets</v>
      </c>
      <c r="F76" s="223"/>
      <c r="G76" s="224"/>
    </row>
    <row r="77" spans="1:7" ht="12" customHeight="1" x14ac:dyDescent="0.25">
      <c r="D77" s="39"/>
      <c r="E77" s="888" t="s">
        <v>546</v>
      </c>
      <c r="F77" s="223"/>
      <c r="G77" s="224"/>
    </row>
    <row r="78" spans="1:7" ht="12" customHeight="1" x14ac:dyDescent="0.25">
      <c r="A78" s="199">
        <v>3</v>
      </c>
      <c r="D78" s="231"/>
      <c r="E78" s="54" t="s">
        <v>547</v>
      </c>
      <c r="F78" s="223">
        <v>0</v>
      </c>
      <c r="G78" s="224">
        <v>0</v>
      </c>
    </row>
    <row r="79" spans="1:7" ht="12" customHeight="1" x14ac:dyDescent="0.25">
      <c r="A79" s="199">
        <v>3</v>
      </c>
      <c r="D79" s="231"/>
      <c r="E79" s="54" t="s">
        <v>548</v>
      </c>
      <c r="F79" s="223">
        <v>0</v>
      </c>
      <c r="G79" s="224">
        <v>0</v>
      </c>
    </row>
    <row r="80" spans="1:7" ht="12" customHeight="1" x14ac:dyDescent="0.25">
      <c r="A80" s="199">
        <v>3</v>
      </c>
      <c r="E80" s="194" t="s">
        <v>549</v>
      </c>
      <c r="F80" s="226">
        <f>SUM(F77:F79)</f>
        <v>0</v>
      </c>
      <c r="G80" s="227">
        <f>SUM(G77:G79)</f>
        <v>0</v>
      </c>
    </row>
    <row r="81" spans="1:7" x14ac:dyDescent="0.25">
      <c r="A81" s="199">
        <v>3</v>
      </c>
      <c r="E81" s="195"/>
      <c r="F81" s="82"/>
      <c r="G81" s="224"/>
    </row>
    <row r="82" spans="1:7" ht="12" customHeight="1" x14ac:dyDescent="0.25">
      <c r="A82" s="199">
        <v>3</v>
      </c>
      <c r="B82" s="199" t="s">
        <v>208</v>
      </c>
      <c r="C82" s="200">
        <v>14</v>
      </c>
      <c r="D82" s="231" t="s">
        <v>550</v>
      </c>
      <c r="E82" s="220" t="str">
        <f ca="1">INDEX(TBLStructure[Full Note Title],MATCH(C82,TBLStructure[Model Reference],0))</f>
        <v>1.1G: Foreign exchange losses</v>
      </c>
      <c r="F82" s="223"/>
      <c r="G82" s="224"/>
    </row>
    <row r="83" spans="1:7" ht="12" customHeight="1" x14ac:dyDescent="0.25">
      <c r="A83" s="199">
        <v>3</v>
      </c>
      <c r="D83" s="231"/>
      <c r="E83" s="195" t="s">
        <v>551</v>
      </c>
      <c r="F83" s="223">
        <v>0</v>
      </c>
      <c r="G83" s="224">
        <v>0</v>
      </c>
    </row>
    <row r="84" spans="1:7" ht="12" customHeight="1" x14ac:dyDescent="0.25">
      <c r="A84" s="199">
        <v>3</v>
      </c>
      <c r="E84" s="195" t="s">
        <v>552</v>
      </c>
      <c r="F84" s="223">
        <v>0</v>
      </c>
      <c r="G84" s="224">
        <v>0</v>
      </c>
    </row>
    <row r="85" spans="1:7" ht="12" customHeight="1" x14ac:dyDescent="0.25">
      <c r="A85" s="199">
        <v>3</v>
      </c>
      <c r="E85" s="194" t="s">
        <v>553</v>
      </c>
      <c r="F85" s="226">
        <f>SUM(F82:F84)</f>
        <v>0</v>
      </c>
      <c r="G85" s="227">
        <f>SUM(G82:G84)</f>
        <v>0</v>
      </c>
    </row>
    <row r="86" spans="1:7" x14ac:dyDescent="0.25">
      <c r="A86" s="199">
        <v>3</v>
      </c>
      <c r="E86" s="195"/>
      <c r="F86" s="82"/>
      <c r="G86" s="224"/>
    </row>
    <row r="87" spans="1:7" ht="12" customHeight="1" x14ac:dyDescent="0.25">
      <c r="A87" s="199">
        <v>3</v>
      </c>
      <c r="B87" s="199" t="s">
        <v>208</v>
      </c>
      <c r="C87" s="200">
        <v>15</v>
      </c>
      <c r="E87" s="220" t="str">
        <f ca="1">INDEX(TBLStructure[Full Note Title],MATCH(C87,TBLStructure[Model Reference],0))</f>
        <v>1.1H: Other expenses</v>
      </c>
      <c r="F87" s="260"/>
      <c r="G87" s="260"/>
    </row>
    <row r="88" spans="1:7" ht="12" customHeight="1" x14ac:dyDescent="0.25">
      <c r="A88" s="199">
        <v>3</v>
      </c>
      <c r="E88" s="195" t="s">
        <v>554</v>
      </c>
      <c r="F88" s="223">
        <v>0</v>
      </c>
      <c r="G88" s="224">
        <v>0</v>
      </c>
    </row>
    <row r="89" spans="1:7" ht="12" customHeight="1" x14ac:dyDescent="0.25">
      <c r="A89" s="199">
        <v>3</v>
      </c>
      <c r="E89" s="195" t="s">
        <v>555</v>
      </c>
      <c r="F89" s="82">
        <v>0</v>
      </c>
      <c r="G89" s="83">
        <v>0</v>
      </c>
    </row>
    <row r="90" spans="1:7" ht="12" customHeight="1" x14ac:dyDescent="0.25">
      <c r="A90" s="199">
        <v>3</v>
      </c>
      <c r="E90" s="195" t="s">
        <v>556</v>
      </c>
      <c r="F90" s="82">
        <v>0</v>
      </c>
      <c r="G90" s="83">
        <v>0</v>
      </c>
    </row>
    <row r="91" spans="1:7" ht="12" customHeight="1" x14ac:dyDescent="0.25">
      <c r="A91" s="199">
        <v>3</v>
      </c>
      <c r="D91" s="39" t="s">
        <v>557</v>
      </c>
      <c r="E91" s="195" t="s">
        <v>558</v>
      </c>
      <c r="F91" s="82">
        <v>0</v>
      </c>
      <c r="G91" s="83">
        <v>0</v>
      </c>
    </row>
    <row r="92" spans="1:7" ht="12" customHeight="1" x14ac:dyDescent="0.25">
      <c r="A92" s="199">
        <v>3</v>
      </c>
      <c r="D92" s="231"/>
      <c r="E92" s="195" t="s">
        <v>559</v>
      </c>
      <c r="F92" s="82">
        <v>0</v>
      </c>
      <c r="G92" s="83">
        <v>0</v>
      </c>
    </row>
    <row r="93" spans="1:7" ht="12" customHeight="1" x14ac:dyDescent="0.25">
      <c r="A93" s="199">
        <v>3</v>
      </c>
      <c r="E93" s="194" t="s">
        <v>560</v>
      </c>
      <c r="F93" s="52">
        <f>SUM(F87:F92)</f>
        <v>0</v>
      </c>
      <c r="G93" s="244">
        <f>SUM(G87:G92)</f>
        <v>0</v>
      </c>
    </row>
    <row r="94" spans="1:7" x14ac:dyDescent="0.25">
      <c r="A94" s="199">
        <v>3</v>
      </c>
      <c r="E94" s="261"/>
      <c r="F94" s="82"/>
      <c r="G94" s="83"/>
    </row>
    <row r="95" spans="1:7" ht="17.25" customHeight="1" x14ac:dyDescent="0.25">
      <c r="A95" s="199">
        <v>3</v>
      </c>
    </row>
    <row r="96" spans="1:7" ht="12.75" customHeight="1" x14ac:dyDescent="0.25"/>
    <row r="97" spans="5:7" ht="12.75" customHeight="1" x14ac:dyDescent="0.25"/>
    <row r="105" spans="5:7" x14ac:dyDescent="0.25">
      <c r="E105" s="262"/>
      <c r="F105" s="263"/>
      <c r="G105" s="263"/>
    </row>
    <row r="106" spans="5:7" x14ac:dyDescent="0.25">
      <c r="E106" s="262"/>
      <c r="F106" s="263"/>
      <c r="G106" s="263"/>
    </row>
    <row r="159" spans="5:6" x14ac:dyDescent="0.25">
      <c r="E159" s="262"/>
      <c r="F159" s="263"/>
    </row>
    <row r="160" spans="5:6" x14ac:dyDescent="0.25">
      <c r="E160" s="262"/>
      <c r="F160" s="263"/>
    </row>
    <row r="161" spans="1:8" x14ac:dyDescent="0.25">
      <c r="A161" s="264"/>
      <c r="H161" s="264"/>
    </row>
    <row r="162" spans="1:8" x14ac:dyDescent="0.25">
      <c r="A162" s="264"/>
      <c r="H162" s="264"/>
    </row>
    <row r="163" spans="1:8" x14ac:dyDescent="0.25">
      <c r="A163" s="264"/>
      <c r="H163" s="264"/>
    </row>
    <row r="164" spans="1:8" x14ac:dyDescent="0.25">
      <c r="A164" s="264"/>
      <c r="H164" s="264"/>
    </row>
    <row r="165" spans="1:8" x14ac:dyDescent="0.25">
      <c r="A165" s="264"/>
      <c r="H165" s="264"/>
    </row>
    <row r="166" spans="1:8" x14ac:dyDescent="0.25">
      <c r="A166" s="264"/>
      <c r="H166" s="264"/>
    </row>
    <row r="167" spans="1:8" x14ac:dyDescent="0.25">
      <c r="A167" s="264"/>
      <c r="H167" s="264"/>
    </row>
    <row r="168" spans="1:8" x14ac:dyDescent="0.25">
      <c r="A168" s="264"/>
      <c r="H168" s="264"/>
    </row>
    <row r="169" spans="1:8" x14ac:dyDescent="0.25">
      <c r="A169" s="264"/>
      <c r="E169" s="262"/>
      <c r="F169" s="263"/>
      <c r="H169" s="264"/>
    </row>
    <row r="170" spans="1:8" x14ac:dyDescent="0.25">
      <c r="A170" s="264"/>
      <c r="E170" s="262"/>
      <c r="F170" s="263"/>
      <c r="H170" s="264"/>
    </row>
    <row r="171" spans="1:8" x14ac:dyDescent="0.25">
      <c r="A171" s="264"/>
      <c r="E171" s="262"/>
      <c r="F171" s="263"/>
      <c r="H171" s="264"/>
    </row>
    <row r="172" spans="1:8" x14ac:dyDescent="0.25">
      <c r="A172" s="264"/>
      <c r="E172" s="262"/>
      <c r="F172" s="263"/>
      <c r="H172" s="264"/>
    </row>
    <row r="173" spans="1:8" x14ac:dyDescent="0.25">
      <c r="E173" s="262"/>
      <c r="F173" s="263"/>
    </row>
    <row r="174" spans="1:8" x14ac:dyDescent="0.25">
      <c r="E174" s="262"/>
      <c r="F174" s="263"/>
    </row>
    <row r="195" spans="1:8" x14ac:dyDescent="0.25">
      <c r="A195" s="264"/>
      <c r="H195" s="264"/>
    </row>
  </sheetData>
  <mergeCells count="2">
    <mergeCell ref="B2:C2"/>
    <mergeCell ref="E44:G44"/>
  </mergeCells>
  <conditionalFormatting sqref="M23">
    <cfRule type="containsText" dxfId="0" priority="1" operator="containsText" text="20x2">
      <formula>NOT(ISERROR(SEARCH("20x2",M23)))</formula>
    </cfRule>
  </conditionalFormatting>
  <printOptions horizontalCentered="1"/>
  <pageMargins left="0.23622047244094491" right="0.23622047244094491" top="0.74803149606299213" bottom="0.74803149606299213" header="0.31496062992125984" footer="0.31496062992125984"/>
  <pageSetup paperSize="9" fitToWidth="0" fitToHeight="0" orientation="portrait" r:id="rId1"/>
  <rowBreaks count="1" manualBreakCount="1">
    <brk id="57" min="4" max="6" man="1"/>
  </rowBreaks>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2264B-33A1-49C0-A980-2EBC4D4AF6C3}">
  <sheetPr codeName="Sheet38">
    <tabColor theme="9" tint="0.79998168889431442"/>
  </sheetPr>
  <dimension ref="A1:AH148"/>
  <sheetViews>
    <sheetView showGridLines="0" view="pageBreakPreview" topLeftCell="D1" zoomScaleNormal="100" zoomScaleSheetLayoutView="100" workbookViewId="0">
      <selection activeCell="O141" sqref="O141"/>
    </sheetView>
  </sheetViews>
  <sheetFormatPr defaultRowHeight="13.2" x14ac:dyDescent="0.25"/>
  <cols>
    <col min="1" max="1" width="8.77734375" style="199" hidden="1" customWidth="1"/>
    <col min="2" max="2" width="6.21875" style="199" hidden="1" customWidth="1"/>
    <col min="3" max="3" width="4" style="200" hidden="1" customWidth="1"/>
    <col min="4" max="4" width="17.5546875" style="201" customWidth="1"/>
    <col min="5" max="5" width="58.88671875" style="201" customWidth="1"/>
    <col min="6" max="7" width="13.21875" style="201" customWidth="1"/>
    <col min="8" max="9670" width="9.109375" style="199"/>
    <col min="9671" max="9671" width="9.21875" style="199" customWidth="1"/>
    <col min="9672" max="16384" width="9.109375" style="199"/>
  </cols>
  <sheetData>
    <row r="1" spans="1:8" x14ac:dyDescent="0.25">
      <c r="A1" s="199" t="s">
        <v>0</v>
      </c>
      <c r="B1" s="957" t="s">
        <v>206</v>
      </c>
      <c r="C1" s="957"/>
      <c r="D1" s="819" t="s">
        <v>561</v>
      </c>
    </row>
    <row r="2" spans="1:8" ht="15" customHeight="1" x14ac:dyDescent="0.25">
      <c r="A2" s="199">
        <v>3</v>
      </c>
      <c r="B2" s="199" t="s">
        <v>497</v>
      </c>
      <c r="C2" s="200">
        <v>17</v>
      </c>
      <c r="E2" s="210" t="str">
        <f ca="1">INDEX(TBLStructure[Number],MATCH(C2,TBLStructure[Model Reference],0))&amp;"."&amp;INDEX(TBLStructure[Sub Number],MATCH(C2,TBLStructure[Model Reference],0))&amp;" "&amp;INDEX(TBLStructure[Sub-category],MATCH(C2,TBLStructure[Model Reference],0))</f>
        <v>1.2 Own-Source Revenue and Gains</v>
      </c>
      <c r="F2" s="210"/>
      <c r="G2" s="210"/>
    </row>
    <row r="3" spans="1:8" ht="12.75" customHeight="1" x14ac:dyDescent="0.25">
      <c r="A3" s="199">
        <v>3</v>
      </c>
      <c r="E3" s="195"/>
      <c r="F3" s="22" t="str">
        <f>Contents!F3</f>
        <v>20X2</v>
      </c>
      <c r="G3" s="23" t="str">
        <f>Contents!F4</f>
        <v>20X1</v>
      </c>
      <c r="H3" s="811"/>
    </row>
    <row r="4" spans="1:8" ht="12.75" customHeight="1" thickBot="1" x14ac:dyDescent="0.3">
      <c r="A4" s="199">
        <v>3</v>
      </c>
      <c r="E4" s="216"/>
      <c r="F4" s="265" t="s">
        <v>258</v>
      </c>
      <c r="G4" s="266" t="s">
        <v>258</v>
      </c>
    </row>
    <row r="5" spans="1:8" ht="4.2" customHeight="1" x14ac:dyDescent="0.25">
      <c r="A5" s="199">
        <v>3</v>
      </c>
    </row>
    <row r="6" spans="1:8" ht="12" customHeight="1" x14ac:dyDescent="0.25">
      <c r="A6" s="199">
        <v>3</v>
      </c>
      <c r="E6" s="267" t="s">
        <v>562</v>
      </c>
      <c r="F6" s="268"/>
      <c r="G6" s="269"/>
    </row>
    <row r="7" spans="1:8" ht="4.2" customHeight="1" x14ac:dyDescent="0.25">
      <c r="A7" s="199">
        <v>3</v>
      </c>
    </row>
    <row r="8" spans="1:8" ht="12" customHeight="1" x14ac:dyDescent="0.25">
      <c r="A8" s="199">
        <v>3</v>
      </c>
      <c r="B8" s="199" t="s">
        <v>208</v>
      </c>
      <c r="C8" s="200">
        <v>17</v>
      </c>
      <c r="D8" s="252" t="s">
        <v>563</v>
      </c>
      <c r="E8" s="220" t="str">
        <f ca="1">INDEX(TBLStructure[Full Note Title],MATCH(C8,TBLStructure[Model Reference],0))</f>
        <v>1.2A: Revenue from contracts with customers</v>
      </c>
      <c r="F8" s="268"/>
      <c r="G8" s="269"/>
    </row>
    <row r="9" spans="1:8" ht="12" customHeight="1" x14ac:dyDescent="0.25">
      <c r="A9" s="199">
        <v>3</v>
      </c>
      <c r="D9" s="252"/>
      <c r="E9" s="195" t="s">
        <v>564</v>
      </c>
      <c r="F9" s="31">
        <v>0</v>
      </c>
      <c r="G9" s="32">
        <v>0</v>
      </c>
    </row>
    <row r="10" spans="1:8" ht="12" customHeight="1" x14ac:dyDescent="0.25">
      <c r="A10" s="199">
        <v>3</v>
      </c>
      <c r="E10" s="195" t="s">
        <v>565</v>
      </c>
      <c r="F10" s="31">
        <v>0</v>
      </c>
      <c r="G10" s="32">
        <v>0</v>
      </c>
    </row>
    <row r="11" spans="1:8" ht="12" customHeight="1" x14ac:dyDescent="0.25">
      <c r="A11" s="199">
        <v>3</v>
      </c>
      <c r="E11" s="194" t="s">
        <v>566</v>
      </c>
      <c r="F11" s="60">
        <f>SUM(F8:F10)</f>
        <v>0</v>
      </c>
      <c r="G11" s="61">
        <f>SUM(G8:G10)</f>
        <v>0</v>
      </c>
    </row>
    <row r="12" spans="1:8" ht="12" customHeight="1" x14ac:dyDescent="0.25">
      <c r="E12" s="194"/>
      <c r="F12" s="90"/>
      <c r="G12" s="91"/>
    </row>
    <row r="13" spans="1:8" ht="12" customHeight="1" x14ac:dyDescent="0.25">
      <c r="A13" s="199">
        <v>3</v>
      </c>
      <c r="D13" s="960" t="s">
        <v>567</v>
      </c>
      <c r="E13" s="194" t="s">
        <v>568</v>
      </c>
      <c r="F13" s="268"/>
      <c r="G13" s="268"/>
    </row>
    <row r="14" spans="1:8" ht="35.25" customHeight="1" x14ac:dyDescent="0.25">
      <c r="D14" s="960"/>
      <c r="E14" s="924" t="s">
        <v>569</v>
      </c>
      <c r="F14" s="924"/>
      <c r="G14" s="924"/>
      <c r="H14" s="826"/>
    </row>
    <row r="15" spans="1:8" ht="12" customHeight="1" x14ac:dyDescent="0.25">
      <c r="D15" s="270"/>
      <c r="E15" s="195" t="s">
        <v>570</v>
      </c>
      <c r="F15" s="268"/>
      <c r="G15" s="269"/>
    </row>
    <row r="16" spans="1:8" ht="12" customHeight="1" x14ac:dyDescent="0.25">
      <c r="D16" s="270"/>
      <c r="E16" s="225" t="s">
        <v>571</v>
      </c>
      <c r="F16" s="31">
        <v>0</v>
      </c>
      <c r="G16" s="32">
        <v>0</v>
      </c>
    </row>
    <row r="17" spans="4:7" ht="12" customHeight="1" x14ac:dyDescent="0.25">
      <c r="D17" s="270"/>
      <c r="E17" s="225" t="s">
        <v>572</v>
      </c>
      <c r="F17" s="31">
        <v>0</v>
      </c>
      <c r="G17" s="32">
        <v>0</v>
      </c>
    </row>
    <row r="18" spans="4:7" ht="12" customHeight="1" x14ac:dyDescent="0.25">
      <c r="D18" s="270"/>
      <c r="E18" s="225" t="s">
        <v>573</v>
      </c>
      <c r="F18" s="31">
        <v>0</v>
      </c>
      <c r="G18" s="32">
        <v>0</v>
      </c>
    </row>
    <row r="19" spans="4:7" ht="12" customHeight="1" x14ac:dyDescent="0.25">
      <c r="D19" s="270"/>
      <c r="E19" s="225" t="s">
        <v>574</v>
      </c>
      <c r="F19" s="31">
        <v>0</v>
      </c>
      <c r="G19" s="32">
        <v>0</v>
      </c>
    </row>
    <row r="20" spans="4:7" ht="12" customHeight="1" x14ac:dyDescent="0.25">
      <c r="D20" s="270"/>
      <c r="E20" s="225" t="s">
        <v>575</v>
      </c>
      <c r="F20" s="31">
        <v>0</v>
      </c>
      <c r="G20" s="32">
        <v>0</v>
      </c>
    </row>
    <row r="21" spans="4:7" ht="12" customHeight="1" x14ac:dyDescent="0.25">
      <c r="D21" s="270"/>
      <c r="E21" s="220"/>
      <c r="F21" s="60">
        <f>SUM(F16:F20)</f>
        <v>0</v>
      </c>
      <c r="G21" s="61">
        <f>SUM(G16:G20)</f>
        <v>0</v>
      </c>
    </row>
    <row r="22" spans="4:7" ht="7.95" customHeight="1" x14ac:dyDescent="0.25">
      <c r="D22" s="270"/>
      <c r="E22" s="220"/>
      <c r="F22" s="268"/>
      <c r="G22" s="269"/>
    </row>
    <row r="23" spans="4:7" ht="12" customHeight="1" x14ac:dyDescent="0.25">
      <c r="D23" s="270"/>
      <c r="E23" s="195" t="s">
        <v>576</v>
      </c>
      <c r="F23" s="268"/>
      <c r="G23" s="269"/>
    </row>
    <row r="24" spans="4:7" ht="12" customHeight="1" x14ac:dyDescent="0.25">
      <c r="D24" s="270"/>
      <c r="E24" s="225" t="s">
        <v>530</v>
      </c>
      <c r="F24" s="31">
        <v>0</v>
      </c>
      <c r="G24" s="32">
        <v>0</v>
      </c>
    </row>
    <row r="25" spans="4:7" ht="12" customHeight="1" x14ac:dyDescent="0.25">
      <c r="D25" s="270"/>
      <c r="E25" s="225" t="s">
        <v>531</v>
      </c>
      <c r="F25" s="31">
        <v>0</v>
      </c>
      <c r="G25" s="32">
        <v>0</v>
      </c>
    </row>
    <row r="26" spans="4:7" ht="12" customHeight="1" x14ac:dyDescent="0.25">
      <c r="D26" s="270"/>
      <c r="E26" s="225" t="s">
        <v>577</v>
      </c>
      <c r="F26" s="31">
        <v>0</v>
      </c>
      <c r="G26" s="32">
        <v>0</v>
      </c>
    </row>
    <row r="27" spans="4:7" ht="12" customHeight="1" x14ac:dyDescent="0.25">
      <c r="D27" s="270"/>
      <c r="E27" s="220"/>
      <c r="F27" s="60">
        <f>SUM(F24:F26)</f>
        <v>0</v>
      </c>
      <c r="G27" s="61">
        <f>SUM(G24:G26)</f>
        <v>0</v>
      </c>
    </row>
    <row r="28" spans="4:7" ht="9" customHeight="1" x14ac:dyDescent="0.25">
      <c r="D28" s="270"/>
      <c r="E28" s="220"/>
      <c r="F28" s="268"/>
      <c r="G28" s="269"/>
    </row>
    <row r="29" spans="4:7" ht="12" customHeight="1" x14ac:dyDescent="0.25">
      <c r="D29" s="270"/>
      <c r="E29" s="195" t="s">
        <v>578</v>
      </c>
      <c r="F29" s="268"/>
      <c r="G29" s="269"/>
    </row>
    <row r="30" spans="4:7" ht="12" customHeight="1" x14ac:dyDescent="0.25">
      <c r="D30" s="270"/>
      <c r="E30" s="225" t="s">
        <v>579</v>
      </c>
      <c r="F30" s="31">
        <v>0</v>
      </c>
      <c r="G30" s="32">
        <v>0</v>
      </c>
    </row>
    <row r="31" spans="4:7" ht="12" customHeight="1" x14ac:dyDescent="0.25">
      <c r="D31" s="270"/>
      <c r="E31" s="225" t="s">
        <v>580</v>
      </c>
      <c r="F31" s="31">
        <v>0</v>
      </c>
      <c r="G31" s="32">
        <v>0</v>
      </c>
    </row>
    <row r="32" spans="4:7" ht="12" customHeight="1" x14ac:dyDescent="0.25">
      <c r="D32" s="270"/>
      <c r="E32" s="220"/>
      <c r="F32" s="60">
        <f>SUM(F29:F31)</f>
        <v>0</v>
      </c>
      <c r="G32" s="61">
        <f>SUM(G29:G31)</f>
        <v>0</v>
      </c>
    </row>
    <row r="33" spans="1:7" customFormat="1" ht="4.95" customHeight="1" x14ac:dyDescent="0.3"/>
    <row r="34" spans="1:7" ht="12.75" customHeight="1" x14ac:dyDescent="0.25">
      <c r="A34" s="199">
        <v>3</v>
      </c>
      <c r="E34" s="271"/>
      <c r="F34" s="271"/>
      <c r="G34" s="271"/>
    </row>
    <row r="35" spans="1:7" ht="132.6" customHeight="1" x14ac:dyDescent="0.25">
      <c r="A35" s="199">
        <v>3</v>
      </c>
      <c r="E35" s="271"/>
      <c r="F35" s="271"/>
      <c r="G35" s="271"/>
    </row>
    <row r="36" spans="1:7" ht="29.25" customHeight="1" x14ac:dyDescent="0.25">
      <c r="A36" s="199">
        <v>3</v>
      </c>
      <c r="E36" s="271"/>
      <c r="F36" s="271"/>
      <c r="G36" s="271"/>
    </row>
    <row r="37" spans="1:7" ht="12.75" hidden="1" customHeight="1" x14ac:dyDescent="0.25">
      <c r="E37" s="271"/>
      <c r="F37" s="271"/>
      <c r="G37" s="271"/>
    </row>
    <row r="38" spans="1:7" ht="12.75" hidden="1" customHeight="1" x14ac:dyDescent="0.25">
      <c r="E38" s="271"/>
      <c r="F38" s="271"/>
      <c r="G38" s="271"/>
    </row>
    <row r="39" spans="1:7" ht="12.75" hidden="1" customHeight="1" x14ac:dyDescent="0.25">
      <c r="E39" s="271"/>
      <c r="F39" s="271"/>
      <c r="G39" s="271"/>
    </row>
    <row r="40" spans="1:7" ht="13.2" hidden="1" customHeight="1" x14ac:dyDescent="0.25">
      <c r="E40" s="271"/>
      <c r="F40" s="271"/>
      <c r="G40" s="271"/>
    </row>
    <row r="41" spans="1:7" ht="12.75" customHeight="1" x14ac:dyDescent="0.25">
      <c r="A41" s="199">
        <v>3</v>
      </c>
      <c r="E41" s="195"/>
      <c r="F41" s="22" t="str">
        <f>Contents!F3</f>
        <v>20X2</v>
      </c>
      <c r="G41" s="23" t="str">
        <f>Contents!F4</f>
        <v>20X1</v>
      </c>
    </row>
    <row r="42" spans="1:7" ht="12.75" customHeight="1" thickBot="1" x14ac:dyDescent="0.3">
      <c r="A42" s="199">
        <v>3</v>
      </c>
      <c r="E42" s="216"/>
      <c r="F42" s="265" t="s">
        <v>258</v>
      </c>
      <c r="G42" s="266" t="s">
        <v>258</v>
      </c>
    </row>
    <row r="43" spans="1:7" ht="12" customHeight="1" x14ac:dyDescent="0.25">
      <c r="A43" s="199">
        <v>3</v>
      </c>
      <c r="B43" s="199" t="s">
        <v>208</v>
      </c>
      <c r="C43" s="200">
        <v>18</v>
      </c>
      <c r="E43" s="220" t="str">
        <f ca="1">INDEX(TBLStructure[Full Note Title],MATCH(C43,TBLStructure[Model Reference],0))</f>
        <v>1.2B: Fees and fines</v>
      </c>
      <c r="F43" s="268"/>
      <c r="G43" s="269"/>
    </row>
    <row r="44" spans="1:7" ht="12" customHeight="1" x14ac:dyDescent="0.25">
      <c r="A44" s="199">
        <v>3</v>
      </c>
      <c r="E44" s="195" t="s">
        <v>581</v>
      </c>
      <c r="F44" s="28">
        <v>0</v>
      </c>
      <c r="G44" s="29">
        <v>0</v>
      </c>
    </row>
    <row r="45" spans="1:7" ht="12" customHeight="1" x14ac:dyDescent="0.25">
      <c r="A45" s="199">
        <v>3</v>
      </c>
      <c r="E45" s="195" t="s">
        <v>582</v>
      </c>
      <c r="F45" s="28">
        <v>0</v>
      </c>
      <c r="G45" s="29">
        <v>0</v>
      </c>
    </row>
    <row r="46" spans="1:7" ht="12" customHeight="1" x14ac:dyDescent="0.25">
      <c r="A46" s="199">
        <v>3</v>
      </c>
      <c r="E46" s="194" t="s">
        <v>583</v>
      </c>
      <c r="F46" s="35">
        <f>SUM(F43:F45)</f>
        <v>0</v>
      </c>
      <c r="G46" s="36">
        <f>SUM(G43:G45)</f>
        <v>0</v>
      </c>
    </row>
    <row r="47" spans="1:7" ht="11.7" customHeight="1" x14ac:dyDescent="0.25">
      <c r="A47" s="199">
        <v>3</v>
      </c>
      <c r="E47" s="195"/>
      <c r="F47" s="28"/>
      <c r="G47" s="29"/>
    </row>
    <row r="48" spans="1:7" ht="12" customHeight="1" x14ac:dyDescent="0.25">
      <c r="A48" s="199">
        <v>3</v>
      </c>
      <c r="B48" s="199" t="s">
        <v>208</v>
      </c>
      <c r="C48" s="200">
        <v>19</v>
      </c>
      <c r="D48" s="272"/>
      <c r="E48" s="220" t="str">
        <f ca="1">INDEX(TBLStructure[Full Note Title],MATCH(C48,TBLStructure[Model Reference],0))</f>
        <v>1.2C: Interest</v>
      </c>
      <c r="F48" s="28"/>
      <c r="G48" s="29"/>
    </row>
    <row r="49" spans="1:7" ht="12" customHeight="1" x14ac:dyDescent="0.25">
      <c r="A49" s="199">
        <v>3</v>
      </c>
      <c r="D49" s="272"/>
      <c r="E49" s="195" t="s">
        <v>125</v>
      </c>
      <c r="F49" s="28">
        <v>0</v>
      </c>
      <c r="G49" s="29">
        <v>0</v>
      </c>
    </row>
    <row r="50" spans="1:7" ht="12" customHeight="1" x14ac:dyDescent="0.25">
      <c r="A50" s="199">
        <v>3</v>
      </c>
      <c r="E50" s="195" t="s">
        <v>127</v>
      </c>
      <c r="F50" s="28">
        <v>0</v>
      </c>
      <c r="G50" s="29">
        <v>0</v>
      </c>
    </row>
    <row r="51" spans="1:7" ht="12" customHeight="1" x14ac:dyDescent="0.25">
      <c r="A51" s="199">
        <v>3</v>
      </c>
      <c r="E51" s="195" t="s">
        <v>128</v>
      </c>
      <c r="F51" s="28">
        <v>0</v>
      </c>
      <c r="G51" s="29">
        <v>0</v>
      </c>
    </row>
    <row r="52" spans="1:7" ht="12" customHeight="1" x14ac:dyDescent="0.25">
      <c r="A52" s="199">
        <v>3</v>
      </c>
      <c r="E52" s="195" t="s">
        <v>584</v>
      </c>
      <c r="F52" s="28">
        <v>0</v>
      </c>
      <c r="G52" s="29">
        <v>0</v>
      </c>
    </row>
    <row r="53" spans="1:7" ht="12" customHeight="1" x14ac:dyDescent="0.25">
      <c r="A53" s="199">
        <v>3</v>
      </c>
      <c r="E53" s="194" t="s">
        <v>585</v>
      </c>
      <c r="F53" s="35">
        <f>SUM(F48:F52)</f>
        <v>0</v>
      </c>
      <c r="G53" s="36">
        <f>SUM(G48:G52)</f>
        <v>0</v>
      </c>
    </row>
    <row r="54" spans="1:7" x14ac:dyDescent="0.25">
      <c r="A54" s="199">
        <v>3</v>
      </c>
      <c r="F54" s="54"/>
      <c r="G54" s="54"/>
    </row>
    <row r="55" spans="1:7" ht="16.95" customHeight="1" x14ac:dyDescent="0.25">
      <c r="A55" s="199">
        <v>3</v>
      </c>
      <c r="F55" s="54"/>
      <c r="G55" s="54"/>
    </row>
    <row r="56" spans="1:7" x14ac:dyDescent="0.25">
      <c r="A56" s="199">
        <v>3</v>
      </c>
      <c r="F56" s="54"/>
      <c r="G56" s="54"/>
    </row>
    <row r="57" spans="1:7" ht="12" customHeight="1" x14ac:dyDescent="0.25">
      <c r="A57" s="199">
        <v>3</v>
      </c>
      <c r="B57" s="199" t="s">
        <v>208</v>
      </c>
      <c r="C57" s="200">
        <v>20</v>
      </c>
      <c r="D57" s="272"/>
      <c r="E57" s="220" t="str">
        <f ca="1">INDEX(TBLStructure[Full Note Title],MATCH(C57,TBLStructure[Model Reference],0))</f>
        <v>1.2D: Dividends</v>
      </c>
      <c r="F57" s="268"/>
      <c r="G57" s="269"/>
    </row>
    <row r="58" spans="1:7" ht="12" customHeight="1" x14ac:dyDescent="0.25">
      <c r="A58" s="199">
        <v>3</v>
      </c>
      <c r="D58" s="272"/>
      <c r="E58" s="195" t="s">
        <v>586</v>
      </c>
      <c r="F58" s="28">
        <v>0</v>
      </c>
      <c r="G58" s="29">
        <v>0</v>
      </c>
    </row>
    <row r="59" spans="1:7" ht="12" customHeight="1" x14ac:dyDescent="0.25">
      <c r="A59" s="199">
        <v>3</v>
      </c>
      <c r="E59" s="195" t="s">
        <v>587</v>
      </c>
      <c r="F59" s="28">
        <v>0</v>
      </c>
      <c r="G59" s="29">
        <v>0</v>
      </c>
    </row>
    <row r="60" spans="1:7" ht="12" customHeight="1" x14ac:dyDescent="0.25">
      <c r="A60" s="199">
        <v>3</v>
      </c>
      <c r="E60" s="195" t="s">
        <v>588</v>
      </c>
      <c r="F60" s="28">
        <v>0</v>
      </c>
      <c r="G60" s="29">
        <v>0</v>
      </c>
    </row>
    <row r="61" spans="1:7" ht="12" customHeight="1" x14ac:dyDescent="0.25">
      <c r="A61" s="199">
        <v>3</v>
      </c>
      <c r="E61" s="195" t="s">
        <v>355</v>
      </c>
      <c r="F61" s="28">
        <v>0</v>
      </c>
      <c r="G61" s="29">
        <v>0</v>
      </c>
    </row>
    <row r="62" spans="1:7" ht="12" customHeight="1" x14ac:dyDescent="0.25">
      <c r="A62" s="199">
        <v>3</v>
      </c>
      <c r="E62" s="194" t="s">
        <v>589</v>
      </c>
      <c r="F62" s="35">
        <f>SUM(F57:F61)</f>
        <v>0</v>
      </c>
      <c r="G62" s="36">
        <f>SUM(G57:G61)</f>
        <v>0</v>
      </c>
    </row>
    <row r="63" spans="1:7" ht="9.6" customHeight="1" x14ac:dyDescent="0.25">
      <c r="A63" s="199">
        <v>3</v>
      </c>
      <c r="E63" s="231"/>
      <c r="F63" s="261"/>
      <c r="G63" s="273"/>
    </row>
    <row r="64" spans="1:7" ht="12" customHeight="1" x14ac:dyDescent="0.25">
      <c r="A64" s="199">
        <v>3</v>
      </c>
      <c r="B64" s="199" t="s">
        <v>208</v>
      </c>
      <c r="C64" s="200">
        <v>21</v>
      </c>
      <c r="E64" s="220" t="str">
        <f ca="1">INDEX(TBLStructure[Full Note Title],MATCH(C64,TBLStructure[Model Reference],0))</f>
        <v>1.2E: Rental income</v>
      </c>
      <c r="F64" s="261"/>
      <c r="G64" s="273"/>
    </row>
    <row r="65" spans="1:34" ht="12" customHeight="1" x14ac:dyDescent="0.25">
      <c r="A65" s="199">
        <v>3</v>
      </c>
      <c r="E65" s="201" t="s">
        <v>590</v>
      </c>
      <c r="F65" s="261"/>
      <c r="G65" s="273"/>
    </row>
    <row r="66" spans="1:34" s="242" customFormat="1" x14ac:dyDescent="0.25">
      <c r="A66" s="242">
        <v>3</v>
      </c>
      <c r="C66" s="274"/>
      <c r="D66" s="39" t="s">
        <v>591</v>
      </c>
      <c r="E66" s="275" t="s">
        <v>592</v>
      </c>
      <c r="F66" s="31">
        <v>0</v>
      </c>
      <c r="G66" s="32">
        <v>0</v>
      </c>
    </row>
    <row r="67" spans="1:34" s="242" customFormat="1" x14ac:dyDescent="0.25">
      <c r="A67" s="242">
        <v>3</v>
      </c>
      <c r="C67" s="274"/>
      <c r="D67" s="39" t="s">
        <v>593</v>
      </c>
      <c r="E67" s="275" t="s">
        <v>594</v>
      </c>
      <c r="F67" s="31">
        <v>0</v>
      </c>
      <c r="G67" s="32">
        <v>0</v>
      </c>
    </row>
    <row r="68" spans="1:34" s="242" customFormat="1" x14ac:dyDescent="0.25">
      <c r="A68" s="242">
        <v>3</v>
      </c>
      <c r="C68" s="274"/>
      <c r="D68" s="39" t="s">
        <v>595</v>
      </c>
      <c r="E68" s="275" t="s">
        <v>596</v>
      </c>
      <c r="F68" s="31">
        <v>0</v>
      </c>
      <c r="G68" s="32">
        <v>0</v>
      </c>
    </row>
    <row r="69" spans="1:34" x14ac:dyDescent="0.25">
      <c r="A69" s="199">
        <v>3</v>
      </c>
      <c r="D69" s="202"/>
      <c r="E69" s="202" t="s">
        <v>597</v>
      </c>
      <c r="F69" s="31"/>
      <c r="G69" s="32"/>
    </row>
    <row r="70" spans="1:34" x14ac:dyDescent="0.25">
      <c r="A70" s="199">
        <v>1</v>
      </c>
      <c r="D70" s="39" t="s">
        <v>598</v>
      </c>
      <c r="E70" s="275" t="s">
        <v>599</v>
      </c>
      <c r="F70" s="31">
        <v>0</v>
      </c>
      <c r="G70" s="32">
        <v>0</v>
      </c>
    </row>
    <row r="71" spans="1:34" s="242" customFormat="1" x14ac:dyDescent="0.25">
      <c r="A71" s="242">
        <v>3</v>
      </c>
      <c r="C71" s="274"/>
      <c r="D71" s="39" t="s">
        <v>600</v>
      </c>
      <c r="E71" s="275" t="s">
        <v>601</v>
      </c>
      <c r="F71" s="31">
        <v>0</v>
      </c>
      <c r="G71" s="32">
        <v>0</v>
      </c>
    </row>
    <row r="72" spans="1:34" s="276" customFormat="1" x14ac:dyDescent="0.25">
      <c r="A72" s="276">
        <v>3</v>
      </c>
      <c r="C72" s="277"/>
      <c r="D72" s="39" t="s">
        <v>602</v>
      </c>
      <c r="E72" s="275" t="s">
        <v>596</v>
      </c>
      <c r="F72" s="31">
        <v>0</v>
      </c>
      <c r="G72" s="32">
        <v>0</v>
      </c>
    </row>
    <row r="73" spans="1:34" s="242" customFormat="1" x14ac:dyDescent="0.25">
      <c r="A73" s="242">
        <v>3</v>
      </c>
      <c r="C73" s="274"/>
      <c r="D73" s="39" t="s">
        <v>603</v>
      </c>
      <c r="E73" s="202" t="s">
        <v>604</v>
      </c>
      <c r="F73" s="31">
        <v>0</v>
      </c>
      <c r="G73" s="32">
        <v>0</v>
      </c>
    </row>
    <row r="74" spans="1:34" ht="12" customHeight="1" x14ac:dyDescent="0.25">
      <c r="A74" s="199">
        <v>3</v>
      </c>
      <c r="E74" s="194" t="s">
        <v>605</v>
      </c>
      <c r="F74" s="60">
        <f>SUM(F65:F73)</f>
        <v>0</v>
      </c>
      <c r="G74" s="61">
        <f>SUM(G65:G73)</f>
        <v>0</v>
      </c>
    </row>
    <row r="75" spans="1:34" ht="9.15" customHeight="1" x14ac:dyDescent="0.25">
      <c r="A75" s="199">
        <v>3</v>
      </c>
      <c r="E75" s="194"/>
      <c r="F75" s="90"/>
      <c r="G75" s="91"/>
    </row>
    <row r="76" spans="1:34" s="242" customFormat="1" ht="12" customHeight="1" x14ac:dyDescent="0.25">
      <c r="A76" s="242">
        <v>3</v>
      </c>
      <c r="C76" s="274"/>
      <c r="D76" s="201"/>
      <c r="E76" s="21" t="s">
        <v>606</v>
      </c>
      <c r="F76" s="25"/>
      <c r="G76" s="90"/>
    </row>
    <row r="77" spans="1:34" s="242" customFormat="1" ht="48.75" customHeight="1" x14ac:dyDescent="0.25">
      <c r="C77" s="274"/>
      <c r="D77" s="252" t="s">
        <v>607</v>
      </c>
      <c r="E77" s="924" t="s">
        <v>608</v>
      </c>
      <c r="F77" s="962"/>
      <c r="G77" s="962"/>
      <c r="H77" s="359"/>
    </row>
    <row r="78" spans="1:34" s="240" customFormat="1" ht="11.4" customHeight="1" x14ac:dyDescent="0.3">
      <c r="A78" s="242"/>
      <c r="B78" s="242"/>
      <c r="C78" s="274"/>
      <c r="D78" s="201"/>
      <c r="E78" s="9"/>
      <c r="F78" s="278"/>
      <c r="G78" s="278"/>
      <c r="H78" s="359"/>
      <c r="I78" s="242"/>
      <c r="J78" s="242"/>
      <c r="K78" s="242"/>
      <c r="L78" s="242"/>
      <c r="M78" s="242"/>
      <c r="N78" s="242"/>
      <c r="O78" s="242"/>
      <c r="P78" s="242"/>
      <c r="Q78" s="242"/>
      <c r="R78" s="242"/>
      <c r="S78" s="242"/>
      <c r="T78" s="242"/>
      <c r="U78" s="242"/>
      <c r="V78" s="242"/>
      <c r="W78" s="242"/>
      <c r="X78" s="242"/>
      <c r="Y78" s="242"/>
      <c r="Z78" s="242"/>
      <c r="AA78" s="242"/>
      <c r="AB78" s="242"/>
      <c r="AC78" s="242"/>
      <c r="AD78" s="242"/>
      <c r="AE78" s="242"/>
      <c r="AF78" s="242"/>
      <c r="AG78" s="242"/>
      <c r="AH78" s="242"/>
    </row>
    <row r="79" spans="1:34" s="283" customFormat="1" ht="12" customHeight="1" x14ac:dyDescent="0.25">
      <c r="A79" s="279">
        <v>3</v>
      </c>
      <c r="B79" s="279"/>
      <c r="C79" s="280"/>
      <c r="D79" s="281" t="s">
        <v>609</v>
      </c>
      <c r="E79" s="963" t="s">
        <v>610</v>
      </c>
      <c r="F79" s="963"/>
      <c r="G79" s="963"/>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row>
    <row r="80" spans="1:34" s="283" customFormat="1" ht="12" customHeight="1" x14ac:dyDescent="0.25">
      <c r="A80" s="279"/>
      <c r="B80" s="279"/>
      <c r="C80" s="280"/>
      <c r="D80" s="281"/>
      <c r="E80" s="282"/>
      <c r="F80" s="214" t="str">
        <f>Contents!F3</f>
        <v>20X2</v>
      </c>
      <c r="G80" s="215" t="str">
        <f>Contents!F4</f>
        <v>20X1</v>
      </c>
      <c r="I80" s="279"/>
      <c r="J80" s="279"/>
      <c r="K80" s="279"/>
      <c r="L80" s="279"/>
      <c r="M80" s="279"/>
      <c r="N80" s="279"/>
      <c r="O80" s="279"/>
      <c r="P80" s="279"/>
      <c r="Q80" s="279"/>
      <c r="R80" s="279"/>
      <c r="S80" s="279"/>
      <c r="T80" s="279"/>
      <c r="U80" s="279"/>
      <c r="V80" s="279"/>
      <c r="W80" s="279"/>
      <c r="X80" s="279"/>
      <c r="Y80" s="279"/>
      <c r="Z80" s="279"/>
      <c r="AA80" s="279"/>
      <c r="AB80" s="279"/>
      <c r="AC80" s="279"/>
      <c r="AD80" s="279"/>
      <c r="AE80" s="279"/>
      <c r="AF80" s="279"/>
      <c r="AG80" s="279"/>
      <c r="AH80" s="279"/>
    </row>
    <row r="81" spans="1:34" s="283" customFormat="1" ht="12" customHeight="1" x14ac:dyDescent="0.25">
      <c r="A81" s="279"/>
      <c r="B81" s="279"/>
      <c r="C81" s="280"/>
      <c r="D81" s="281"/>
      <c r="E81" s="282"/>
      <c r="F81" s="228" t="s">
        <v>258</v>
      </c>
      <c r="G81" s="229" t="s">
        <v>258</v>
      </c>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row>
    <row r="82" spans="1:34" s="283" customFormat="1" ht="12" customHeight="1" x14ac:dyDescent="0.25">
      <c r="A82" s="279">
        <v>3</v>
      </c>
      <c r="B82" s="279"/>
      <c r="C82" s="280"/>
      <c r="D82" s="202"/>
      <c r="E82" s="284" t="s">
        <v>611</v>
      </c>
      <c r="F82" s="247">
        <v>0</v>
      </c>
      <c r="G82" s="247">
        <v>0</v>
      </c>
      <c r="I82" s="279"/>
      <c r="J82" s="279"/>
      <c r="K82" s="279"/>
      <c r="L82" s="279"/>
      <c r="M82" s="279"/>
      <c r="N82" s="279"/>
      <c r="O82" s="279"/>
      <c r="P82" s="279"/>
      <c r="Q82" s="279"/>
      <c r="R82" s="279"/>
      <c r="S82" s="279"/>
      <c r="T82" s="279"/>
      <c r="U82" s="279"/>
      <c r="V82" s="279"/>
      <c r="W82" s="279"/>
      <c r="X82" s="279"/>
      <c r="Y82" s="279"/>
      <c r="Z82" s="279"/>
      <c r="AA82" s="279"/>
      <c r="AB82" s="279"/>
      <c r="AC82" s="279"/>
      <c r="AD82" s="279"/>
      <c r="AE82" s="279"/>
      <c r="AF82" s="279"/>
      <c r="AG82" s="279"/>
      <c r="AH82" s="279"/>
    </row>
    <row r="83" spans="1:34" s="283" customFormat="1" ht="12" customHeight="1" x14ac:dyDescent="0.25">
      <c r="A83" s="279">
        <v>3</v>
      </c>
      <c r="B83" s="279"/>
      <c r="C83" s="280"/>
      <c r="D83" s="202"/>
      <c r="E83" s="284" t="s">
        <v>612</v>
      </c>
      <c r="F83" s="247">
        <v>0</v>
      </c>
      <c r="G83" s="247">
        <v>0</v>
      </c>
      <c r="I83" s="279"/>
      <c r="J83" s="279"/>
      <c r="K83" s="279"/>
      <c r="L83" s="279"/>
      <c r="M83" s="279"/>
      <c r="N83" s="279"/>
      <c r="O83" s="279"/>
      <c r="P83" s="279"/>
      <c r="Q83" s="279"/>
      <c r="R83" s="279"/>
      <c r="S83" s="279"/>
      <c r="T83" s="279"/>
      <c r="U83" s="279"/>
      <c r="V83" s="279"/>
      <c r="W83" s="279"/>
      <c r="X83" s="279"/>
      <c r="Y83" s="279"/>
      <c r="Z83" s="279"/>
      <c r="AA83" s="279"/>
      <c r="AB83" s="279"/>
      <c r="AC83" s="279"/>
      <c r="AD83" s="279"/>
      <c r="AE83" s="279"/>
      <c r="AF83" s="279"/>
      <c r="AG83" s="279"/>
      <c r="AH83" s="279"/>
    </row>
    <row r="84" spans="1:34" s="283" customFormat="1" ht="12" customHeight="1" x14ac:dyDescent="0.25">
      <c r="A84" s="279">
        <v>3</v>
      </c>
      <c r="B84" s="279"/>
      <c r="C84" s="280"/>
      <c r="D84" s="202"/>
      <c r="E84" s="284" t="s">
        <v>613</v>
      </c>
      <c r="F84" s="247">
        <v>0</v>
      </c>
      <c r="G84" s="247">
        <v>0</v>
      </c>
      <c r="I84" s="279"/>
      <c r="J84" s="279"/>
      <c r="K84" s="279"/>
      <c r="L84" s="279"/>
      <c r="M84" s="279"/>
      <c r="N84" s="279"/>
      <c r="O84" s="279"/>
      <c r="P84" s="279"/>
      <c r="Q84" s="279"/>
      <c r="R84" s="279"/>
      <c r="S84" s="279"/>
      <c r="T84" s="279"/>
      <c r="U84" s="279"/>
      <c r="V84" s="279"/>
      <c r="W84" s="279"/>
      <c r="X84" s="279"/>
      <c r="Y84" s="279"/>
      <c r="Z84" s="279"/>
      <c r="AA84" s="279"/>
      <c r="AB84" s="279"/>
      <c r="AC84" s="279"/>
      <c r="AD84" s="279"/>
      <c r="AE84" s="279"/>
      <c r="AF84" s="279"/>
      <c r="AG84" s="279"/>
      <c r="AH84" s="279"/>
    </row>
    <row r="85" spans="1:34" s="283" customFormat="1" ht="12" customHeight="1" x14ac:dyDescent="0.25">
      <c r="A85" s="279">
        <v>3</v>
      </c>
      <c r="B85" s="279"/>
      <c r="C85" s="280"/>
      <c r="D85" s="202"/>
      <c r="E85" s="284" t="s">
        <v>614</v>
      </c>
      <c r="F85" s="247">
        <v>0</v>
      </c>
      <c r="G85" s="247">
        <v>0</v>
      </c>
      <c r="I85" s="279"/>
      <c r="J85" s="279"/>
      <c r="K85" s="279"/>
      <c r="L85" s="279"/>
      <c r="M85" s="279"/>
      <c r="N85" s="279"/>
      <c r="O85" s="279"/>
      <c r="P85" s="279"/>
      <c r="Q85" s="279"/>
      <c r="R85" s="279"/>
      <c r="S85" s="279"/>
      <c r="T85" s="279"/>
      <c r="U85" s="279"/>
      <c r="V85" s="279"/>
      <c r="W85" s="279"/>
      <c r="X85" s="279"/>
      <c r="Y85" s="279"/>
      <c r="Z85" s="279"/>
      <c r="AA85" s="279"/>
      <c r="AB85" s="279"/>
      <c r="AC85" s="279"/>
      <c r="AD85" s="279"/>
      <c r="AE85" s="279"/>
      <c r="AF85" s="279"/>
      <c r="AG85" s="279"/>
      <c r="AH85" s="279"/>
    </row>
    <row r="86" spans="1:34" s="283" customFormat="1" ht="12" customHeight="1" x14ac:dyDescent="0.25">
      <c r="A86" s="279">
        <v>3</v>
      </c>
      <c r="B86" s="279"/>
      <c r="C86" s="280"/>
      <c r="D86" s="202"/>
      <c r="E86" s="284" t="s">
        <v>615</v>
      </c>
      <c r="F86" s="247">
        <v>0</v>
      </c>
      <c r="G86" s="247">
        <v>0</v>
      </c>
      <c r="I86" s="279"/>
      <c r="J86" s="279"/>
      <c r="K86" s="279"/>
      <c r="L86" s="279"/>
      <c r="M86" s="279"/>
      <c r="N86" s="279"/>
      <c r="O86" s="279"/>
      <c r="P86" s="279"/>
      <c r="Q86" s="279"/>
      <c r="R86" s="279"/>
      <c r="S86" s="279"/>
      <c r="T86" s="279"/>
      <c r="U86" s="279"/>
      <c r="V86" s="279"/>
      <c r="W86" s="279"/>
      <c r="X86" s="279"/>
      <c r="Y86" s="279"/>
      <c r="Z86" s="279"/>
      <c r="AA86" s="279"/>
      <c r="AB86" s="279"/>
      <c r="AC86" s="279"/>
      <c r="AD86" s="279"/>
      <c r="AE86" s="279"/>
      <c r="AF86" s="279"/>
      <c r="AG86" s="279"/>
      <c r="AH86" s="279"/>
    </row>
    <row r="87" spans="1:34" s="283" customFormat="1" ht="12" customHeight="1" x14ac:dyDescent="0.25">
      <c r="A87" s="279">
        <v>3</v>
      </c>
      <c r="B87" s="279"/>
      <c r="C87" s="280"/>
      <c r="D87" s="202"/>
      <c r="E87" s="284" t="s">
        <v>616</v>
      </c>
      <c r="F87" s="285">
        <v>0</v>
      </c>
      <c r="G87" s="285">
        <v>0</v>
      </c>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row>
    <row r="88" spans="1:34" s="283" customFormat="1" ht="12" customHeight="1" x14ac:dyDescent="0.25">
      <c r="A88" s="279">
        <v>3</v>
      </c>
      <c r="B88" s="279"/>
      <c r="C88" s="280"/>
      <c r="D88" s="202"/>
      <c r="E88" s="81" t="s">
        <v>617</v>
      </c>
      <c r="F88" s="286">
        <f>SUM(F82:F87)</f>
        <v>0</v>
      </c>
      <c r="G88" s="286">
        <f>SUM(G82:G87)</f>
        <v>0</v>
      </c>
      <c r="I88" s="279"/>
      <c r="J88" s="279"/>
      <c r="K88" s="279"/>
      <c r="L88" s="279"/>
      <c r="M88" s="279"/>
      <c r="N88" s="279"/>
      <c r="O88" s="279"/>
      <c r="P88" s="279"/>
      <c r="Q88" s="279"/>
      <c r="R88" s="279"/>
      <c r="S88" s="279"/>
      <c r="T88" s="279"/>
      <c r="U88" s="279"/>
      <c r="V88" s="279"/>
      <c r="W88" s="279"/>
      <c r="X88" s="279"/>
      <c r="Y88" s="279"/>
      <c r="Z88" s="279"/>
      <c r="AA88" s="279"/>
      <c r="AB88" s="279"/>
      <c r="AC88" s="279"/>
      <c r="AD88" s="279"/>
      <c r="AE88" s="279"/>
      <c r="AF88" s="279"/>
      <c r="AG88" s="279"/>
      <c r="AH88" s="279"/>
    </row>
    <row r="89" spans="1:34" s="283" customFormat="1" ht="12" customHeight="1" x14ac:dyDescent="0.25">
      <c r="A89" s="279"/>
      <c r="B89" s="279"/>
      <c r="C89" s="280"/>
      <c r="D89" s="202"/>
      <c r="E89" s="891" t="s">
        <v>618</v>
      </c>
      <c r="F89" s="247"/>
      <c r="G89" s="247"/>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row>
    <row r="90" spans="1:34" s="283" customFormat="1" ht="12" customHeight="1" x14ac:dyDescent="0.25">
      <c r="A90" s="279"/>
      <c r="B90" s="279"/>
      <c r="C90" s="280"/>
      <c r="D90" s="202"/>
      <c r="E90" s="284" t="s">
        <v>619</v>
      </c>
      <c r="F90" s="247">
        <v>0</v>
      </c>
      <c r="G90" s="247">
        <v>0</v>
      </c>
      <c r="I90" s="279"/>
      <c r="J90" s="279"/>
      <c r="K90" s="279"/>
      <c r="L90" s="279"/>
      <c r="M90" s="279"/>
      <c r="N90" s="279"/>
      <c r="O90" s="279"/>
      <c r="P90" s="279"/>
      <c r="Q90" s="279"/>
      <c r="R90" s="279"/>
      <c r="S90" s="279"/>
      <c r="T90" s="279"/>
      <c r="U90" s="279"/>
      <c r="V90" s="279"/>
      <c r="W90" s="279"/>
      <c r="X90" s="279"/>
      <c r="Y90" s="279"/>
      <c r="Z90" s="279"/>
      <c r="AA90" s="279"/>
      <c r="AB90" s="279"/>
      <c r="AC90" s="279"/>
      <c r="AD90" s="279"/>
      <c r="AE90" s="279"/>
      <c r="AF90" s="279"/>
      <c r="AG90" s="279"/>
      <c r="AH90" s="279"/>
    </row>
    <row r="91" spans="1:34" s="283" customFormat="1" ht="12" customHeight="1" x14ac:dyDescent="0.25">
      <c r="A91" s="279"/>
      <c r="B91" s="279"/>
      <c r="C91" s="280"/>
      <c r="D91" s="202"/>
      <c r="E91" s="284" t="s">
        <v>620</v>
      </c>
      <c r="F91" s="247">
        <v>0</v>
      </c>
      <c r="G91" s="247">
        <v>0</v>
      </c>
      <c r="I91" s="279"/>
      <c r="J91" s="279"/>
      <c r="K91" s="279"/>
      <c r="L91" s="279"/>
      <c r="M91" s="279"/>
      <c r="N91" s="279"/>
      <c r="O91" s="279"/>
      <c r="P91" s="279"/>
      <c r="Q91" s="279"/>
      <c r="R91" s="279"/>
      <c r="S91" s="279"/>
      <c r="T91" s="279"/>
      <c r="U91" s="279"/>
      <c r="V91" s="279"/>
      <c r="W91" s="279"/>
      <c r="X91" s="279"/>
      <c r="Y91" s="279"/>
      <c r="Z91" s="279"/>
      <c r="AA91" s="279"/>
      <c r="AB91" s="279"/>
      <c r="AC91" s="279"/>
      <c r="AD91" s="279"/>
      <c r="AE91" s="279"/>
      <c r="AF91" s="279"/>
      <c r="AG91" s="279"/>
      <c r="AH91" s="279"/>
    </row>
    <row r="92" spans="1:34" s="283" customFormat="1" ht="12" customHeight="1" x14ac:dyDescent="0.25">
      <c r="A92" s="279"/>
      <c r="B92" s="279"/>
      <c r="C92" s="280"/>
      <c r="D92" s="202"/>
      <c r="E92" s="81" t="s">
        <v>621</v>
      </c>
      <c r="F92" s="52">
        <f>SUM(F88:F91)</f>
        <v>0</v>
      </c>
      <c r="G92" s="52">
        <f>SUM(G88:G91)</f>
        <v>0</v>
      </c>
      <c r="I92" s="279"/>
      <c r="J92" s="279"/>
      <c r="K92" s="279"/>
      <c r="L92" s="279"/>
      <c r="M92" s="279"/>
      <c r="N92" s="279"/>
      <c r="O92" s="279"/>
      <c r="P92" s="279"/>
      <c r="Q92" s="279"/>
      <c r="R92" s="279"/>
      <c r="S92" s="279"/>
      <c r="T92" s="279"/>
      <c r="U92" s="279"/>
      <c r="V92" s="279"/>
      <c r="W92" s="279"/>
      <c r="X92" s="279"/>
      <c r="Y92" s="279"/>
      <c r="Z92" s="279"/>
      <c r="AA92" s="279"/>
      <c r="AB92" s="279"/>
      <c r="AC92" s="279"/>
      <c r="AD92" s="279"/>
      <c r="AE92" s="279"/>
      <c r="AF92" s="279"/>
      <c r="AG92" s="279"/>
      <c r="AH92" s="279"/>
    </row>
    <row r="93" spans="1:34" s="283" customFormat="1" ht="12" customHeight="1" x14ac:dyDescent="0.25">
      <c r="A93" s="279"/>
      <c r="B93" s="279"/>
      <c r="C93" s="280"/>
      <c r="D93" s="202"/>
      <c r="E93" s="81"/>
      <c r="F93" s="247"/>
      <c r="G93" s="248"/>
      <c r="I93" s="279"/>
      <c r="J93" s="279"/>
      <c r="K93" s="279"/>
      <c r="L93" s="279"/>
      <c r="M93" s="279"/>
      <c r="N93" s="279"/>
      <c r="O93" s="279"/>
      <c r="P93" s="279"/>
      <c r="Q93" s="279"/>
      <c r="R93" s="279"/>
      <c r="S93" s="279"/>
      <c r="T93" s="279"/>
      <c r="U93" s="279"/>
      <c r="V93" s="279"/>
      <c r="W93" s="279"/>
      <c r="X93" s="279"/>
      <c r="Y93" s="279"/>
      <c r="Z93" s="279"/>
      <c r="AA93" s="279"/>
      <c r="AB93" s="279"/>
      <c r="AC93" s="279"/>
      <c r="AD93" s="279"/>
      <c r="AE93" s="279"/>
      <c r="AF93" s="279"/>
      <c r="AG93" s="279"/>
      <c r="AH93" s="279"/>
    </row>
    <row r="94" spans="1:34" ht="8.6999999999999993" customHeight="1" x14ac:dyDescent="0.25">
      <c r="E94" s="63"/>
      <c r="F94" s="40"/>
      <c r="G94" s="41"/>
      <c r="H94" s="242"/>
      <c r="I94" s="242"/>
      <c r="J94" s="242"/>
      <c r="K94" s="242"/>
      <c r="L94" s="242"/>
      <c r="M94" s="242"/>
      <c r="N94" s="242"/>
      <c r="O94" s="242"/>
      <c r="P94" s="242"/>
      <c r="Q94" s="242"/>
      <c r="R94" s="242"/>
      <c r="S94" s="242"/>
      <c r="T94" s="242"/>
      <c r="U94" s="242"/>
      <c r="V94" s="242"/>
      <c r="W94" s="242"/>
      <c r="X94" s="242"/>
      <c r="Y94" s="242"/>
      <c r="Z94" s="242"/>
      <c r="AA94" s="242"/>
      <c r="AB94" s="242"/>
      <c r="AC94" s="242"/>
      <c r="AD94" s="242"/>
      <c r="AE94" s="242"/>
      <c r="AF94" s="242"/>
      <c r="AG94" s="242"/>
      <c r="AH94" s="242"/>
    </row>
    <row r="95" spans="1:34" ht="12.75" customHeight="1" x14ac:dyDescent="0.25">
      <c r="A95" s="199">
        <v>3</v>
      </c>
      <c r="E95" s="195"/>
      <c r="F95" s="22" t="str">
        <f>Contents!F3</f>
        <v>20X2</v>
      </c>
      <c r="G95" s="23" t="str">
        <f>Contents!F4</f>
        <v>20X1</v>
      </c>
      <c r="H95" s="242"/>
      <c r="I95" s="242"/>
      <c r="J95" s="242"/>
      <c r="K95" s="242"/>
      <c r="L95" s="242"/>
      <c r="M95" s="242"/>
      <c r="N95" s="242"/>
      <c r="O95" s="242"/>
      <c r="P95" s="242"/>
      <c r="Q95" s="242"/>
      <c r="R95" s="242"/>
      <c r="S95" s="242"/>
      <c r="T95" s="242"/>
      <c r="U95" s="242"/>
      <c r="V95" s="242"/>
      <c r="W95" s="242"/>
      <c r="X95" s="242"/>
      <c r="Y95" s="242"/>
      <c r="Z95" s="242"/>
      <c r="AA95" s="242"/>
      <c r="AB95" s="242"/>
      <c r="AC95" s="242"/>
      <c r="AD95" s="242"/>
      <c r="AE95" s="242"/>
      <c r="AF95" s="242"/>
      <c r="AG95" s="242"/>
      <c r="AH95" s="242"/>
    </row>
    <row r="96" spans="1:34" ht="12.75" customHeight="1" thickBot="1" x14ac:dyDescent="0.3">
      <c r="A96" s="199">
        <v>3</v>
      </c>
      <c r="E96" s="216"/>
      <c r="F96" s="265" t="s">
        <v>258</v>
      </c>
      <c r="G96" s="266" t="s">
        <v>258</v>
      </c>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242"/>
      <c r="AF96" s="242"/>
      <c r="AG96" s="242"/>
      <c r="AH96" s="242"/>
    </row>
    <row r="97" spans="1:34" ht="12" customHeight="1" x14ac:dyDescent="0.25">
      <c r="A97" s="199">
        <v>3</v>
      </c>
      <c r="B97" s="199" t="s">
        <v>208</v>
      </c>
      <c r="C97" s="200">
        <v>23</v>
      </c>
      <c r="D97" s="272"/>
      <c r="E97" s="220" t="str">
        <f ca="1">INDEX(TBLStructure[Full Note Title],MATCH(C97,TBLStructure[Model Reference],0))</f>
        <v>1.2F: Other revenue</v>
      </c>
      <c r="F97" s="40"/>
      <c r="G97" s="41"/>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row>
    <row r="98" spans="1:34" ht="12" customHeight="1" x14ac:dyDescent="0.25">
      <c r="A98" s="199">
        <v>3</v>
      </c>
      <c r="D98" s="964" t="s">
        <v>622</v>
      </c>
      <c r="E98" s="231" t="s">
        <v>623</v>
      </c>
      <c r="F98" s="28">
        <v>0</v>
      </c>
      <c r="G98" s="29">
        <v>0</v>
      </c>
      <c r="H98" s="242"/>
      <c r="I98" s="242"/>
      <c r="J98" s="242"/>
      <c r="K98" s="242"/>
      <c r="L98" s="242"/>
      <c r="M98" s="242"/>
      <c r="N98" s="242"/>
      <c r="O98" s="242"/>
      <c r="P98" s="242"/>
      <c r="Q98" s="242"/>
      <c r="R98" s="242"/>
      <c r="S98" s="242"/>
      <c r="T98" s="242"/>
      <c r="U98" s="242"/>
      <c r="V98" s="242"/>
      <c r="W98" s="242"/>
      <c r="X98" s="242"/>
      <c r="Y98" s="242"/>
      <c r="Z98" s="242"/>
      <c r="AA98" s="242"/>
      <c r="AB98" s="242"/>
      <c r="AC98" s="242"/>
      <c r="AD98" s="242"/>
      <c r="AE98" s="242"/>
      <c r="AF98" s="242"/>
      <c r="AG98" s="242"/>
      <c r="AH98" s="242"/>
    </row>
    <row r="99" spans="1:34" ht="14.25" customHeight="1" x14ac:dyDescent="0.25">
      <c r="A99" s="199">
        <v>3</v>
      </c>
      <c r="D99" s="964"/>
      <c r="E99" s="231" t="s">
        <v>624</v>
      </c>
      <c r="F99" s="28"/>
      <c r="G99" s="29"/>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row>
    <row r="100" spans="1:34" s="258" customFormat="1" x14ac:dyDescent="0.25">
      <c r="A100" s="258">
        <v>1</v>
      </c>
      <c r="C100" s="259"/>
      <c r="D100" s="960" t="s">
        <v>625</v>
      </c>
      <c r="E100" s="287" t="s">
        <v>626</v>
      </c>
      <c r="F100" s="28">
        <v>0</v>
      </c>
      <c r="G100" s="29">
        <v>0</v>
      </c>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row>
    <row r="101" spans="1:34" ht="12" customHeight="1" x14ac:dyDescent="0.25">
      <c r="A101" s="199">
        <v>3</v>
      </c>
      <c r="D101" s="960"/>
      <c r="E101" s="250" t="s">
        <v>627</v>
      </c>
      <c r="F101" s="28">
        <v>0</v>
      </c>
      <c r="G101" s="29">
        <v>0</v>
      </c>
      <c r="H101" s="242"/>
      <c r="I101" s="242"/>
      <c r="J101" s="242"/>
      <c r="K101" s="242"/>
      <c r="L101" s="242"/>
      <c r="M101" s="242"/>
      <c r="N101" s="242"/>
      <c r="O101" s="242"/>
      <c r="P101" s="242"/>
      <c r="Q101" s="242"/>
      <c r="R101" s="242"/>
      <c r="S101" s="242"/>
      <c r="T101" s="242"/>
      <c r="U101" s="242"/>
      <c r="V101" s="242"/>
      <c r="W101" s="242"/>
      <c r="X101" s="242"/>
      <c r="Y101" s="242"/>
      <c r="Z101" s="242"/>
      <c r="AA101" s="242"/>
      <c r="AB101" s="242"/>
      <c r="AC101" s="242"/>
      <c r="AD101" s="242"/>
      <c r="AE101" s="242"/>
      <c r="AF101" s="242"/>
      <c r="AG101" s="242"/>
      <c r="AH101" s="242"/>
    </row>
    <row r="102" spans="1:34" ht="16.5" customHeight="1" x14ac:dyDescent="0.25">
      <c r="A102" s="199">
        <v>3</v>
      </c>
      <c r="E102" s="194" t="s">
        <v>628</v>
      </c>
      <c r="F102" s="35">
        <f>SUM(F98:F101)</f>
        <v>0</v>
      </c>
      <c r="G102" s="36">
        <f>SUM(G98:G101)</f>
        <v>0</v>
      </c>
      <c r="H102" s="242"/>
      <c r="I102" s="242"/>
      <c r="J102" s="242"/>
      <c r="K102" s="242"/>
      <c r="L102" s="242"/>
      <c r="M102" s="242"/>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row>
    <row r="103" spans="1:34" ht="16.5" customHeight="1" x14ac:dyDescent="0.25">
      <c r="E103" s="194"/>
      <c r="F103" s="40"/>
      <c r="G103" s="41"/>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row>
    <row r="104" spans="1:34" s="1" customFormat="1" ht="24.6" customHeight="1" x14ac:dyDescent="0.25">
      <c r="C104" s="219"/>
      <c r="D104" s="252" t="s">
        <v>629</v>
      </c>
      <c r="E104" s="960" t="s">
        <v>630</v>
      </c>
      <c r="F104" s="960"/>
      <c r="G104" s="960"/>
      <c r="H104" s="195"/>
    </row>
    <row r="105" spans="1:34" s="1" customFormat="1" ht="13.8" x14ac:dyDescent="0.25">
      <c r="C105" s="219"/>
      <c r="D105" s="3"/>
    </row>
    <row r="106" spans="1:34" s="1" customFormat="1" ht="13.8" x14ac:dyDescent="0.25">
      <c r="C106" s="219"/>
      <c r="D106" s="3"/>
    </row>
    <row r="107" spans="1:34" s="1" customFormat="1" ht="22.8" x14ac:dyDescent="0.25">
      <c r="C107" s="219"/>
      <c r="D107" s="288" t="s">
        <v>622</v>
      </c>
    </row>
    <row r="108" spans="1:34" s="1" customFormat="1" ht="13.8" x14ac:dyDescent="0.25">
      <c r="C108" s="219"/>
      <c r="D108" s="3"/>
    </row>
    <row r="109" spans="1:34" s="1" customFormat="1" ht="13.8" x14ac:dyDescent="0.25">
      <c r="C109" s="219"/>
      <c r="D109" s="3"/>
    </row>
    <row r="110" spans="1:34" x14ac:dyDescent="0.25">
      <c r="A110" s="199">
        <v>3</v>
      </c>
      <c r="E110" s="194"/>
      <c r="F110" s="40"/>
      <c r="G110" s="41"/>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row>
    <row r="111" spans="1:34" x14ac:dyDescent="0.25">
      <c r="A111" s="199">
        <v>3</v>
      </c>
      <c r="D111" s="202"/>
      <c r="E111" s="267" t="s">
        <v>226</v>
      </c>
      <c r="F111" s="40"/>
      <c r="G111" s="41"/>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row>
    <row r="112" spans="1:34" ht="7.95" customHeight="1" x14ac:dyDescent="0.25">
      <c r="A112" s="199">
        <v>3</v>
      </c>
      <c r="D112" s="202"/>
      <c r="E112" s="195"/>
      <c r="F112" s="40"/>
      <c r="G112" s="41"/>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row>
    <row r="113" spans="1:7" ht="12" customHeight="1" x14ac:dyDescent="0.25">
      <c r="A113" s="199">
        <v>3</v>
      </c>
      <c r="B113" s="199" t="s">
        <v>208</v>
      </c>
      <c r="C113" s="200">
        <v>24</v>
      </c>
      <c r="D113" s="39" t="s">
        <v>228</v>
      </c>
      <c r="E113" s="220" t="str">
        <f ca="1">INDEX(TBLStructure[Full Note Title],MATCH(C113,TBLStructure[Model Reference],0))</f>
        <v>1.2G: Foreign exchange gains</v>
      </c>
      <c r="F113" s="261"/>
      <c r="G113" s="273"/>
    </row>
    <row r="114" spans="1:7" ht="12" customHeight="1" x14ac:dyDescent="0.25">
      <c r="A114" s="199">
        <v>3</v>
      </c>
      <c r="D114" s="39"/>
      <c r="E114" s="231" t="s">
        <v>551</v>
      </c>
      <c r="F114" s="28">
        <v>0</v>
      </c>
      <c r="G114" s="29">
        <v>0</v>
      </c>
    </row>
    <row r="115" spans="1:7" ht="12" customHeight="1" x14ac:dyDescent="0.25">
      <c r="A115" s="199">
        <v>3</v>
      </c>
      <c r="D115" s="202"/>
      <c r="E115" s="231" t="s">
        <v>552</v>
      </c>
      <c r="F115" s="28">
        <v>0</v>
      </c>
      <c r="G115" s="29">
        <v>0</v>
      </c>
    </row>
    <row r="116" spans="1:7" ht="12" customHeight="1" x14ac:dyDescent="0.25">
      <c r="A116" s="199">
        <v>3</v>
      </c>
      <c r="D116" s="202"/>
      <c r="E116" s="194" t="s">
        <v>631</v>
      </c>
      <c r="F116" s="35">
        <f>SUM(F113:F115)</f>
        <v>0</v>
      </c>
      <c r="G116" s="36">
        <f>SUM(G113:G115)</f>
        <v>0</v>
      </c>
    </row>
    <row r="117" spans="1:7" x14ac:dyDescent="0.25">
      <c r="A117" s="199">
        <v>3</v>
      </c>
      <c r="D117" s="202"/>
      <c r="E117" s="195"/>
      <c r="F117" s="28"/>
      <c r="G117" s="29"/>
    </row>
    <row r="118" spans="1:7" ht="12" customHeight="1" x14ac:dyDescent="0.25">
      <c r="A118" s="199">
        <v>3</v>
      </c>
      <c r="B118" s="199" t="s">
        <v>208</v>
      </c>
      <c r="C118" s="200">
        <v>25</v>
      </c>
      <c r="D118" s="39" t="s">
        <v>229</v>
      </c>
      <c r="E118" s="220" t="str">
        <f ca="1">INDEX(TBLStructure[Full Note Title],MATCH(C118,TBLStructure[Model Reference],0))</f>
        <v>1.2H: Reversal of write-downs and impairment</v>
      </c>
      <c r="F118" s="28"/>
      <c r="G118" s="29"/>
    </row>
    <row r="119" spans="1:7" ht="12" customHeight="1" x14ac:dyDescent="0.25">
      <c r="A119" s="199">
        <v>3</v>
      </c>
      <c r="D119" s="202"/>
      <c r="E119" s="231" t="s">
        <v>632</v>
      </c>
      <c r="F119" s="223">
        <v>0</v>
      </c>
      <c r="G119" s="224">
        <v>0</v>
      </c>
    </row>
    <row r="120" spans="1:7" ht="12" customHeight="1" x14ac:dyDescent="0.25">
      <c r="D120" s="202"/>
      <c r="E120" s="888" t="s">
        <v>633</v>
      </c>
      <c r="F120" s="223"/>
      <c r="G120" s="224"/>
    </row>
    <row r="121" spans="1:7" ht="12" customHeight="1" x14ac:dyDescent="0.25">
      <c r="A121" s="199">
        <v>3</v>
      </c>
      <c r="E121" s="194" t="s">
        <v>634</v>
      </c>
      <c r="F121" s="35">
        <f>SUM(F118:F119)</f>
        <v>0</v>
      </c>
      <c r="G121" s="36">
        <f>SUM(G118:G119)</f>
        <v>0</v>
      </c>
    </row>
    <row r="122" spans="1:7" x14ac:dyDescent="0.25">
      <c r="A122" s="199">
        <v>3</v>
      </c>
      <c r="E122" s="253"/>
      <c r="F122" s="28"/>
      <c r="G122" s="29"/>
    </row>
    <row r="123" spans="1:7" ht="12.75" customHeight="1" x14ac:dyDescent="0.25">
      <c r="A123" s="199">
        <v>3</v>
      </c>
      <c r="E123" s="195"/>
      <c r="F123" s="22" t="str">
        <f>Contents!F3</f>
        <v>20X2</v>
      </c>
      <c r="G123" s="23" t="str">
        <f>Contents!F4</f>
        <v>20X1</v>
      </c>
    </row>
    <row r="124" spans="1:7" ht="12.75" customHeight="1" thickBot="1" x14ac:dyDescent="0.3">
      <c r="A124" s="199">
        <v>3</v>
      </c>
      <c r="E124" s="216"/>
      <c r="F124" s="265" t="s">
        <v>258</v>
      </c>
      <c r="G124" s="266" t="s">
        <v>258</v>
      </c>
    </row>
    <row r="125" spans="1:7" ht="12" customHeight="1" x14ac:dyDescent="0.25">
      <c r="A125" s="199">
        <v>3</v>
      </c>
      <c r="B125" s="199" t="s">
        <v>208</v>
      </c>
      <c r="C125" s="200">
        <v>26</v>
      </c>
      <c r="E125" s="220" t="str">
        <f ca="1">INDEX(TBLStructure[Full Note Title],MATCH(C125,TBLStructure[Model Reference],0))</f>
        <v>1.2I: Other gains</v>
      </c>
      <c r="F125" s="28"/>
      <c r="G125" s="29"/>
    </row>
    <row r="126" spans="1:7" ht="12" customHeight="1" x14ac:dyDescent="0.25">
      <c r="A126" s="199">
        <v>3</v>
      </c>
      <c r="D126" s="202" t="s">
        <v>635</v>
      </c>
      <c r="E126" s="54" t="s">
        <v>636</v>
      </c>
      <c r="F126" s="28">
        <v>0</v>
      </c>
      <c r="G126" s="29">
        <v>0</v>
      </c>
    </row>
    <row r="127" spans="1:7" ht="12" customHeight="1" x14ac:dyDescent="0.25">
      <c r="A127" s="199">
        <v>3</v>
      </c>
      <c r="D127" s="960" t="s">
        <v>622</v>
      </c>
      <c r="E127" s="231" t="s">
        <v>624</v>
      </c>
    </row>
    <row r="128" spans="1:7" ht="12" customHeight="1" x14ac:dyDescent="0.25">
      <c r="A128" s="199">
        <v>3</v>
      </c>
      <c r="D128" s="960"/>
      <c r="E128" s="289" t="s">
        <v>637</v>
      </c>
      <c r="F128" s="31">
        <v>0</v>
      </c>
      <c r="G128" s="32">
        <v>0</v>
      </c>
    </row>
    <row r="129" spans="1:8" s="242" customFormat="1" x14ac:dyDescent="0.25">
      <c r="C129" s="274"/>
      <c r="D129" s="39" t="s">
        <v>557</v>
      </c>
      <c r="E129" s="231" t="s">
        <v>638</v>
      </c>
      <c r="F129" s="31">
        <v>0</v>
      </c>
      <c r="G129" s="32">
        <v>0</v>
      </c>
    </row>
    <row r="130" spans="1:8" ht="12" customHeight="1" x14ac:dyDescent="0.25">
      <c r="A130" s="199">
        <v>3</v>
      </c>
      <c r="D130" s="202"/>
      <c r="E130" s="231" t="s">
        <v>639</v>
      </c>
      <c r="F130" s="31">
        <v>0</v>
      </c>
      <c r="G130" s="32">
        <v>0</v>
      </c>
    </row>
    <row r="131" spans="1:8" ht="12" customHeight="1" x14ac:dyDescent="0.25">
      <c r="A131" s="199">
        <v>3</v>
      </c>
      <c r="D131" s="202"/>
      <c r="E131" s="231" t="s">
        <v>355</v>
      </c>
      <c r="F131" s="31">
        <v>0</v>
      </c>
      <c r="G131" s="32">
        <v>0</v>
      </c>
    </row>
    <row r="132" spans="1:8" ht="12" customHeight="1" x14ac:dyDescent="0.25">
      <c r="A132" s="199">
        <v>3</v>
      </c>
      <c r="D132" s="202"/>
      <c r="E132" s="194" t="s">
        <v>640</v>
      </c>
      <c r="F132" s="60">
        <f>SUM(F125:F131)</f>
        <v>0</v>
      </c>
      <c r="G132" s="61">
        <f>SUM(G125:G131)</f>
        <v>0</v>
      </c>
    </row>
    <row r="133" spans="1:8" s="240" customFormat="1" ht="6" customHeight="1" x14ac:dyDescent="0.3">
      <c r="A133" s="240">
        <v>3</v>
      </c>
      <c r="C133" s="241"/>
      <c r="D133" s="202"/>
      <c r="E133" s="9"/>
      <c r="F133" s="278"/>
      <c r="G133" s="278"/>
    </row>
    <row r="134" spans="1:8" x14ac:dyDescent="0.25">
      <c r="A134" s="199">
        <v>3</v>
      </c>
      <c r="E134" s="194"/>
      <c r="F134" s="40"/>
      <c r="G134" s="41"/>
    </row>
    <row r="135" spans="1:8" ht="111" customHeight="1" x14ac:dyDescent="0.25">
      <c r="A135" s="199">
        <v>3</v>
      </c>
      <c r="E135" s="194"/>
      <c r="F135" s="40"/>
      <c r="G135" s="41"/>
      <c r="H135" s="811"/>
    </row>
    <row r="136" spans="1:8" ht="12" customHeight="1" x14ac:dyDescent="0.25">
      <c r="A136" s="199">
        <v>3</v>
      </c>
      <c r="B136" s="199" t="s">
        <v>208</v>
      </c>
      <c r="C136" s="200">
        <v>27</v>
      </c>
      <c r="D136" s="961" t="s">
        <v>641</v>
      </c>
      <c r="E136" s="220" t="str">
        <f ca="1">INDEX(TBLStructure[Full Note Title],MATCH(C136,TBLStructure[Model Reference],0))</f>
        <v>1.2J: Revenue from Government</v>
      </c>
      <c r="F136" s="194"/>
      <c r="G136" s="269"/>
    </row>
    <row r="137" spans="1:8" ht="12" customHeight="1" x14ac:dyDescent="0.25">
      <c r="A137" s="199">
        <v>3</v>
      </c>
      <c r="D137" s="961"/>
      <c r="E137" s="195" t="s">
        <v>148</v>
      </c>
      <c r="F137" s="268"/>
      <c r="G137" s="269"/>
    </row>
    <row r="138" spans="1:8" ht="12" customHeight="1" x14ac:dyDescent="0.25">
      <c r="A138" s="199">
        <v>3</v>
      </c>
      <c r="E138" s="271" t="s">
        <v>642</v>
      </c>
      <c r="F138" s="28">
        <v>0</v>
      </c>
      <c r="G138" s="29">
        <v>0</v>
      </c>
    </row>
    <row r="139" spans="1:8" ht="12" customHeight="1" x14ac:dyDescent="0.25">
      <c r="A139" s="199">
        <v>3</v>
      </c>
      <c r="E139" s="271" t="s">
        <v>643</v>
      </c>
      <c r="F139" s="28">
        <v>0</v>
      </c>
      <c r="G139" s="29">
        <v>0</v>
      </c>
    </row>
    <row r="140" spans="1:8" ht="12" customHeight="1" x14ac:dyDescent="0.25">
      <c r="A140" s="199">
        <v>3</v>
      </c>
      <c r="E140" s="271" t="s">
        <v>355</v>
      </c>
      <c r="F140" s="28">
        <v>0</v>
      </c>
      <c r="G140" s="29">
        <v>0</v>
      </c>
    </row>
    <row r="141" spans="1:8" ht="12" customHeight="1" x14ac:dyDescent="0.25">
      <c r="A141" s="199">
        <v>3</v>
      </c>
      <c r="E141" s="54" t="s">
        <v>644</v>
      </c>
      <c r="F141" s="28">
        <v>0</v>
      </c>
      <c r="G141" s="29">
        <v>0</v>
      </c>
    </row>
    <row r="142" spans="1:8" ht="12" customHeight="1" x14ac:dyDescent="0.25">
      <c r="A142" s="199">
        <v>3</v>
      </c>
      <c r="E142" s="54" t="s">
        <v>645</v>
      </c>
      <c r="F142" s="290"/>
      <c r="G142" s="290"/>
    </row>
    <row r="143" spans="1:8" ht="12" customHeight="1" x14ac:dyDescent="0.25">
      <c r="A143" s="199">
        <v>3</v>
      </c>
      <c r="E143" s="271" t="s">
        <v>646</v>
      </c>
      <c r="F143" s="28">
        <v>0</v>
      </c>
      <c r="G143" s="29">
        <v>0</v>
      </c>
    </row>
    <row r="144" spans="1:8" ht="12" customHeight="1" x14ac:dyDescent="0.25">
      <c r="A144" s="199">
        <v>3</v>
      </c>
      <c r="E144" s="271" t="s">
        <v>355</v>
      </c>
      <c r="F144" s="28">
        <v>0</v>
      </c>
      <c r="G144" s="29">
        <v>0</v>
      </c>
    </row>
    <row r="145" spans="1:7" ht="12" customHeight="1" x14ac:dyDescent="0.25">
      <c r="A145" s="199">
        <v>3</v>
      </c>
      <c r="E145" s="194" t="s">
        <v>647</v>
      </c>
      <c r="F145" s="35">
        <f>SUM(F137:F144)</f>
        <v>0</v>
      </c>
      <c r="G145" s="36">
        <f>SUM(G137:G144)</f>
        <v>0</v>
      </c>
    </row>
    <row r="146" spans="1:7" ht="7.2" customHeight="1" x14ac:dyDescent="0.25">
      <c r="A146" s="199">
        <v>3</v>
      </c>
    </row>
    <row r="147" spans="1:7" ht="141" customHeight="1" x14ac:dyDescent="0.25">
      <c r="A147" s="199">
        <v>3</v>
      </c>
    </row>
    <row r="148" spans="1:7" x14ac:dyDescent="0.25">
      <c r="A148" s="199">
        <v>3</v>
      </c>
    </row>
  </sheetData>
  <mergeCells count="10">
    <mergeCell ref="D127:D128"/>
    <mergeCell ref="D136:D137"/>
    <mergeCell ref="E104:G104"/>
    <mergeCell ref="B1:C1"/>
    <mergeCell ref="D13:D14"/>
    <mergeCell ref="E14:G14"/>
    <mergeCell ref="E77:G77"/>
    <mergeCell ref="E79:G79"/>
    <mergeCell ref="D98:D99"/>
    <mergeCell ref="D100:D101"/>
  </mergeCells>
  <printOptions horizontalCentered="1"/>
  <pageMargins left="0.23622047244094491" right="0.23622047244094491" top="0.74803149606299213" bottom="0.74803149606299213" header="0.31496062992125984" footer="0.31496062992125984"/>
  <pageSetup paperSize="9" scale="96" fitToHeight="0" orientation="portrait" r:id="rId1"/>
  <rowBreaks count="3" manualBreakCount="3">
    <brk id="39" min="4" max="6" man="1"/>
    <brk id="93" min="4" max="6" man="1"/>
    <brk id="122" min="4" max="6" man="1"/>
  </rowBreaks>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50444-383F-4972-9E17-47E87238085E}">
  <sheetPr codeName="Sheet33">
    <tabColor theme="9" tint="0.79998168889431442"/>
  </sheetPr>
  <dimension ref="A1:I933"/>
  <sheetViews>
    <sheetView showGridLines="0" view="pageBreakPreview" topLeftCell="D1" zoomScaleNormal="100" zoomScaleSheetLayoutView="100" workbookViewId="0">
      <selection activeCell="P74" sqref="P74"/>
    </sheetView>
  </sheetViews>
  <sheetFormatPr defaultRowHeight="13.2" x14ac:dyDescent="0.25"/>
  <cols>
    <col min="1" max="1" width="5.5546875" style="199" hidden="1" customWidth="1"/>
    <col min="2" max="2" width="4.21875" style="199" hidden="1" customWidth="1"/>
    <col min="3" max="3" width="5.21875" style="200" hidden="1" customWidth="1"/>
    <col min="4" max="4" width="17.44140625" style="201" customWidth="1"/>
    <col min="5" max="5" width="63.44140625" style="201" customWidth="1"/>
    <col min="6" max="6" width="13.44140625" style="201" customWidth="1"/>
    <col min="7" max="7" width="13.77734375" style="201" customWidth="1"/>
    <col min="8" max="9670" width="9.109375" style="199"/>
    <col min="9671" max="9671" width="9.21875" style="199" customWidth="1"/>
    <col min="9672" max="16384" width="9.109375" style="199"/>
  </cols>
  <sheetData>
    <row r="1" spans="1:9" x14ac:dyDescent="0.25">
      <c r="A1" s="199" t="s">
        <v>0</v>
      </c>
      <c r="D1" s="819" t="s">
        <v>648</v>
      </c>
    </row>
    <row r="2" spans="1:9" ht="18.600000000000001" x14ac:dyDescent="0.25">
      <c r="A2" s="199">
        <v>3</v>
      </c>
      <c r="B2" s="957" t="s">
        <v>206</v>
      </c>
      <c r="C2" s="957"/>
      <c r="D2" s="204"/>
      <c r="E2" s="205"/>
      <c r="F2" s="205"/>
      <c r="G2" s="205"/>
      <c r="H2" s="207"/>
      <c r="I2" s="207"/>
    </row>
    <row r="3" spans="1:9" ht="34.5" customHeight="1" x14ac:dyDescent="0.25">
      <c r="A3" s="199">
        <v>3</v>
      </c>
      <c r="B3" s="203"/>
      <c r="C3" s="294"/>
      <c r="D3" s="204"/>
      <c r="E3" s="205"/>
      <c r="F3" s="205"/>
      <c r="G3" s="205"/>
      <c r="H3" s="207"/>
      <c r="I3" s="207"/>
    </row>
    <row r="4" spans="1:9" ht="38.25" customHeight="1" x14ac:dyDescent="0.25">
      <c r="A4" s="199">
        <v>3</v>
      </c>
      <c r="D4" s="204"/>
      <c r="E4" s="205"/>
      <c r="F4" s="205"/>
      <c r="G4" s="205"/>
      <c r="H4" s="207"/>
      <c r="I4" s="207"/>
    </row>
    <row r="5" spans="1:9" ht="15" customHeight="1" x14ac:dyDescent="0.25">
      <c r="A5" s="199">
        <v>3</v>
      </c>
      <c r="B5" s="199" t="s">
        <v>497</v>
      </c>
      <c r="C5" s="200">
        <v>30</v>
      </c>
      <c r="E5" s="295" t="str">
        <f ca="1">INDEX(TBLStructure[Number],MATCH(C5,TBLStructure[Model Reference],0))&amp;"."&amp;INDEX(TBLStructure[Sub Number],MATCH(C5,TBLStructure[Model Reference],0))&amp;" "&amp;INDEX(TBLStructure[Sub-category],MATCH(C5,TBLStructure[Model Reference],0))</f>
        <v>2.1 Administered - Expenses</v>
      </c>
      <c r="F5" s="295"/>
      <c r="G5" s="295"/>
    </row>
    <row r="6" spans="1:9" ht="12.75" customHeight="1" x14ac:dyDescent="0.25">
      <c r="A6" s="199">
        <v>3</v>
      </c>
      <c r="D6" s="966" t="s">
        <v>489</v>
      </c>
      <c r="E6" s="296"/>
      <c r="F6" s="297" t="str">
        <f>Contents!F3</f>
        <v>20X2</v>
      </c>
      <c r="G6" s="298" t="str">
        <f>Contents!F4</f>
        <v>20X1</v>
      </c>
    </row>
    <row r="7" spans="1:9" ht="12.75" customHeight="1" thickBot="1" x14ac:dyDescent="0.3">
      <c r="A7" s="199">
        <v>3</v>
      </c>
      <c r="D7" s="966"/>
      <c r="E7" s="299"/>
      <c r="F7" s="300" t="s">
        <v>212</v>
      </c>
      <c r="G7" s="301" t="s">
        <v>212</v>
      </c>
    </row>
    <row r="8" spans="1:9" ht="7.5" customHeight="1" x14ac:dyDescent="0.25">
      <c r="A8" s="199">
        <v>3</v>
      </c>
      <c r="E8" s="296"/>
      <c r="F8" s="302"/>
      <c r="G8" s="303"/>
    </row>
    <row r="9" spans="1:9" ht="12" customHeight="1" x14ac:dyDescent="0.25">
      <c r="A9" s="199">
        <v>3</v>
      </c>
      <c r="B9" s="199" t="s">
        <v>208</v>
      </c>
      <c r="C9" s="200">
        <v>30</v>
      </c>
      <c r="E9" s="304" t="str">
        <f ca="1">INDEX(TBLStructure[Full Note Title],MATCH(C9,TBLStructure[Model Reference],0))</f>
        <v>2.1A: Employee benefits</v>
      </c>
      <c r="F9" s="303"/>
      <c r="G9" s="296"/>
    </row>
    <row r="10" spans="1:9" ht="12" customHeight="1" x14ac:dyDescent="0.25">
      <c r="A10" s="199">
        <v>3</v>
      </c>
      <c r="E10" s="296" t="s">
        <v>498</v>
      </c>
      <c r="F10" s="106">
        <v>0</v>
      </c>
      <c r="G10" s="107">
        <v>0</v>
      </c>
    </row>
    <row r="11" spans="1:9" ht="12" customHeight="1" x14ac:dyDescent="0.25">
      <c r="A11" s="199">
        <v>3</v>
      </c>
      <c r="E11" s="296" t="s">
        <v>499</v>
      </c>
      <c r="F11" s="106">
        <v>0</v>
      </c>
      <c r="G11" s="107">
        <v>0</v>
      </c>
    </row>
    <row r="12" spans="1:9" ht="12" customHeight="1" x14ac:dyDescent="0.25">
      <c r="A12" s="199">
        <v>3</v>
      </c>
      <c r="E12" s="305" t="s">
        <v>500</v>
      </c>
      <c r="F12" s="106">
        <v>0</v>
      </c>
      <c r="G12" s="107">
        <v>0</v>
      </c>
    </row>
    <row r="13" spans="1:9" ht="12" customHeight="1" x14ac:dyDescent="0.25">
      <c r="A13" s="199">
        <v>3</v>
      </c>
      <c r="E13" s="305" t="s">
        <v>501</v>
      </c>
      <c r="F13" s="106">
        <v>0</v>
      </c>
      <c r="G13" s="107">
        <v>0</v>
      </c>
    </row>
    <row r="14" spans="1:9" ht="12" customHeight="1" x14ac:dyDescent="0.25">
      <c r="A14" s="199">
        <v>3</v>
      </c>
      <c r="E14" s="296" t="s">
        <v>502</v>
      </c>
      <c r="F14" s="106">
        <v>0</v>
      </c>
      <c r="G14" s="107">
        <v>0</v>
      </c>
    </row>
    <row r="15" spans="1:9" ht="12" customHeight="1" x14ac:dyDescent="0.25">
      <c r="A15" s="199">
        <v>3</v>
      </c>
      <c r="E15" s="296" t="s">
        <v>649</v>
      </c>
      <c r="F15" s="106">
        <v>0</v>
      </c>
      <c r="G15" s="107">
        <v>0</v>
      </c>
    </row>
    <row r="16" spans="1:9" ht="12" customHeight="1" x14ac:dyDescent="0.25">
      <c r="A16" s="199">
        <v>3</v>
      </c>
      <c r="E16" s="306" t="s">
        <v>504</v>
      </c>
      <c r="F16" s="112">
        <f>SUM(F9:F15)</f>
        <v>0</v>
      </c>
      <c r="G16" s="113">
        <f>SUM(G9:G15)</f>
        <v>0</v>
      </c>
    </row>
    <row r="17" spans="1:7" ht="12" customHeight="1" x14ac:dyDescent="0.25">
      <c r="E17" s="306"/>
      <c r="F17" s="120"/>
      <c r="G17" s="121"/>
    </row>
    <row r="18" spans="1:7" ht="12" customHeight="1" x14ac:dyDescent="0.25">
      <c r="E18" s="306"/>
      <c r="F18" s="120"/>
      <c r="G18" s="121"/>
    </row>
    <row r="19" spans="1:7" ht="12" customHeight="1" x14ac:dyDescent="0.25">
      <c r="E19" s="306"/>
      <c r="F19" s="120"/>
      <c r="G19" s="121"/>
    </row>
    <row r="20" spans="1:7" ht="7.5" customHeight="1" x14ac:dyDescent="0.25">
      <c r="A20" s="199">
        <v>3</v>
      </c>
      <c r="E20" s="296"/>
      <c r="F20" s="106"/>
      <c r="G20" s="107"/>
    </row>
    <row r="21" spans="1:7" ht="12" customHeight="1" x14ac:dyDescent="0.25">
      <c r="A21" s="199">
        <v>3</v>
      </c>
      <c r="B21" s="199" t="s">
        <v>208</v>
      </c>
      <c r="C21" s="200">
        <v>31</v>
      </c>
      <c r="E21" s="304" t="str">
        <f ca="1">INDEX(TBLStructure[Full Note Title],MATCH(C21,TBLStructure[Model Reference],0))</f>
        <v>2.1B: Suppliers</v>
      </c>
      <c r="F21" s="106"/>
      <c r="G21" s="107"/>
    </row>
    <row r="22" spans="1:7" ht="12" customHeight="1" x14ac:dyDescent="0.25">
      <c r="A22" s="199">
        <v>3</v>
      </c>
      <c r="E22" s="307" t="s">
        <v>505</v>
      </c>
      <c r="F22" s="106"/>
      <c r="G22" s="107"/>
    </row>
    <row r="23" spans="1:7" ht="12" customHeight="1" x14ac:dyDescent="0.25">
      <c r="A23" s="199">
        <v>3</v>
      </c>
      <c r="E23" s="308" t="s">
        <v>508</v>
      </c>
      <c r="F23" s="106">
        <v>0</v>
      </c>
      <c r="G23" s="107">
        <v>0</v>
      </c>
    </row>
    <row r="24" spans="1:7" ht="12" customHeight="1" x14ac:dyDescent="0.25">
      <c r="A24" s="199">
        <v>3</v>
      </c>
      <c r="E24" s="308" t="s">
        <v>509</v>
      </c>
      <c r="F24" s="106">
        <v>0</v>
      </c>
      <c r="G24" s="107">
        <v>0</v>
      </c>
    </row>
    <row r="25" spans="1:7" ht="12" customHeight="1" x14ac:dyDescent="0.25">
      <c r="A25" s="199">
        <v>3</v>
      </c>
      <c r="E25" s="308" t="s">
        <v>510</v>
      </c>
      <c r="F25" s="106">
        <v>0</v>
      </c>
      <c r="G25" s="107">
        <v>0</v>
      </c>
    </row>
    <row r="26" spans="1:7" ht="12" customHeight="1" x14ac:dyDescent="0.25">
      <c r="A26" s="199">
        <v>3</v>
      </c>
      <c r="D26" s="309" t="s">
        <v>511</v>
      </c>
      <c r="E26" s="308" t="s">
        <v>512</v>
      </c>
      <c r="F26" s="106">
        <v>0</v>
      </c>
      <c r="G26" s="107">
        <v>0</v>
      </c>
    </row>
    <row r="27" spans="1:7" ht="12" customHeight="1" x14ac:dyDescent="0.25">
      <c r="A27" s="199">
        <v>3</v>
      </c>
      <c r="D27" s="309"/>
      <c r="E27" s="308" t="s">
        <v>513</v>
      </c>
      <c r="F27" s="106">
        <v>0</v>
      </c>
      <c r="G27" s="107">
        <v>0</v>
      </c>
    </row>
    <row r="28" spans="1:7" ht="12" customHeight="1" x14ac:dyDescent="0.25">
      <c r="A28" s="199">
        <v>3</v>
      </c>
      <c r="D28" s="309"/>
      <c r="E28" s="308" t="s">
        <v>355</v>
      </c>
      <c r="F28" s="106">
        <v>0</v>
      </c>
      <c r="G28" s="107">
        <v>0</v>
      </c>
    </row>
    <row r="29" spans="1:7" ht="12" customHeight="1" x14ac:dyDescent="0.25">
      <c r="A29" s="199">
        <v>3</v>
      </c>
      <c r="E29" s="307" t="s">
        <v>514</v>
      </c>
      <c r="F29" s="112">
        <f>SUM(F22:F28)</f>
        <v>0</v>
      </c>
      <c r="G29" s="113">
        <f>SUM(G22:G28)</f>
        <v>0</v>
      </c>
    </row>
    <row r="30" spans="1:7" ht="7.5" customHeight="1" x14ac:dyDescent="0.25">
      <c r="A30" s="199">
        <v>3</v>
      </c>
      <c r="E30" s="307"/>
      <c r="F30" s="120"/>
      <c r="G30" s="121"/>
    </row>
    <row r="31" spans="1:7" ht="12" customHeight="1" x14ac:dyDescent="0.25">
      <c r="A31" s="199">
        <v>3</v>
      </c>
      <c r="E31" s="296" t="s">
        <v>515</v>
      </c>
      <c r="F31" s="106">
        <v>0</v>
      </c>
      <c r="G31" s="107">
        <v>0</v>
      </c>
    </row>
    <row r="32" spans="1:7" ht="12" customHeight="1" x14ac:dyDescent="0.25">
      <c r="A32" s="199">
        <v>3</v>
      </c>
      <c r="E32" s="296" t="s">
        <v>650</v>
      </c>
      <c r="F32" s="106">
        <v>0</v>
      </c>
      <c r="G32" s="107">
        <v>0</v>
      </c>
    </row>
    <row r="33" spans="1:8" ht="12" customHeight="1" x14ac:dyDescent="0.25">
      <c r="A33" s="199">
        <v>3</v>
      </c>
      <c r="E33" s="307" t="s">
        <v>514</v>
      </c>
      <c r="F33" s="112">
        <f>SUM(F31:F32)</f>
        <v>0</v>
      </c>
      <c r="G33" s="113">
        <f>SUM(G31:G32)</f>
        <v>0</v>
      </c>
    </row>
    <row r="34" spans="1:8" ht="7.5" customHeight="1" x14ac:dyDescent="0.25">
      <c r="A34" s="199">
        <v>3</v>
      </c>
      <c r="E34" s="296"/>
      <c r="F34" s="106"/>
      <c r="G34" s="107"/>
    </row>
    <row r="35" spans="1:8" ht="12" customHeight="1" x14ac:dyDescent="0.25">
      <c r="A35" s="199">
        <v>3</v>
      </c>
      <c r="E35" s="307" t="s">
        <v>517</v>
      </c>
      <c r="F35" s="106"/>
      <c r="G35" s="107"/>
    </row>
    <row r="36" spans="1:8" ht="12" customHeight="1" x14ac:dyDescent="0.25">
      <c r="A36" s="199">
        <v>3</v>
      </c>
      <c r="E36" s="310" t="s">
        <v>518</v>
      </c>
      <c r="F36" s="106">
        <v>0</v>
      </c>
      <c r="G36" s="107">
        <v>0</v>
      </c>
    </row>
    <row r="37" spans="1:8" s="240" customFormat="1" x14ac:dyDescent="0.25">
      <c r="A37" s="240">
        <v>1</v>
      </c>
      <c r="C37" s="241"/>
      <c r="D37" s="39" t="s">
        <v>519</v>
      </c>
      <c r="E37" s="310" t="s">
        <v>520</v>
      </c>
      <c r="F37" s="106">
        <v>0</v>
      </c>
      <c r="G37" s="107">
        <v>0</v>
      </c>
    </row>
    <row r="38" spans="1:8" s="240" customFormat="1" x14ac:dyDescent="0.25">
      <c r="A38" s="240">
        <v>1</v>
      </c>
      <c r="C38" s="241"/>
      <c r="D38" s="39" t="s">
        <v>521</v>
      </c>
      <c r="E38" s="310" t="s">
        <v>522</v>
      </c>
      <c r="F38" s="106">
        <v>0</v>
      </c>
      <c r="G38" s="107">
        <v>0</v>
      </c>
    </row>
    <row r="39" spans="1:8" s="240" customFormat="1" x14ac:dyDescent="0.25">
      <c r="A39" s="240">
        <v>1</v>
      </c>
      <c r="C39" s="241"/>
      <c r="D39" s="39" t="s">
        <v>651</v>
      </c>
      <c r="E39" s="310" t="s">
        <v>524</v>
      </c>
      <c r="F39" s="106">
        <v>0</v>
      </c>
      <c r="G39" s="107">
        <v>0</v>
      </c>
    </row>
    <row r="40" spans="1:8" ht="12" customHeight="1" x14ac:dyDescent="0.25">
      <c r="A40" s="199">
        <v>3</v>
      </c>
      <c r="E40" s="307" t="s">
        <v>525</v>
      </c>
      <c r="F40" s="112">
        <f>SUM(F36:F39)</f>
        <v>0</v>
      </c>
      <c r="G40" s="113">
        <f>SUM(G36:G39)</f>
        <v>0</v>
      </c>
    </row>
    <row r="41" spans="1:8" ht="12" customHeight="1" x14ac:dyDescent="0.25">
      <c r="A41" s="199">
        <v>3</v>
      </c>
      <c r="E41" s="306" t="s">
        <v>526</v>
      </c>
      <c r="F41" s="112">
        <f>F40+F29</f>
        <v>0</v>
      </c>
      <c r="G41" s="113">
        <f>G40+G29</f>
        <v>0</v>
      </c>
    </row>
    <row r="42" spans="1:8" ht="7.5" customHeight="1" x14ac:dyDescent="0.25">
      <c r="A42" s="199">
        <v>3</v>
      </c>
      <c r="E42" s="306"/>
      <c r="F42" s="120"/>
      <c r="G42" s="121"/>
    </row>
    <row r="43" spans="1:8" ht="13.8" x14ac:dyDescent="0.25">
      <c r="A43" s="199">
        <v>3</v>
      </c>
      <c r="D43" s="39" t="s">
        <v>527</v>
      </c>
      <c r="E43" s="967" t="s">
        <v>528</v>
      </c>
      <c r="F43" s="968"/>
      <c r="G43" s="968"/>
      <c r="H43" s="29"/>
    </row>
    <row r="44" spans="1:8" ht="8.25" customHeight="1" x14ac:dyDescent="0.25">
      <c r="E44" s="312"/>
      <c r="F44" s="120"/>
      <c r="G44" s="121"/>
      <c r="H44" s="29"/>
    </row>
    <row r="45" spans="1:8" ht="73.95" customHeight="1" x14ac:dyDescent="0.25">
      <c r="A45" s="199">
        <v>3</v>
      </c>
      <c r="D45" s="249" t="s">
        <v>652</v>
      </c>
      <c r="E45" s="312"/>
      <c r="F45" s="120"/>
      <c r="G45" s="121"/>
      <c r="H45" s="29"/>
    </row>
    <row r="46" spans="1:8" ht="7.5" customHeight="1" x14ac:dyDescent="0.25">
      <c r="A46" s="199">
        <v>3</v>
      </c>
      <c r="E46" s="104"/>
      <c r="F46" s="120"/>
      <c r="G46" s="121"/>
    </row>
    <row r="47" spans="1:8" ht="12.75" customHeight="1" x14ac:dyDescent="0.25">
      <c r="A47" s="199">
        <v>3</v>
      </c>
      <c r="E47" s="296"/>
      <c r="F47" s="297" t="str">
        <f>Contents!F3</f>
        <v>20X2</v>
      </c>
      <c r="G47" s="298" t="str">
        <f>Contents!F4</f>
        <v>20X1</v>
      </c>
    </row>
    <row r="48" spans="1:8" ht="12.75" customHeight="1" thickBot="1" x14ac:dyDescent="0.3">
      <c r="A48" s="199">
        <v>3</v>
      </c>
      <c r="E48" s="299"/>
      <c r="F48" s="300" t="s">
        <v>212</v>
      </c>
      <c r="G48" s="301" t="s">
        <v>212</v>
      </c>
    </row>
    <row r="49" spans="1:7" ht="12" customHeight="1" x14ac:dyDescent="0.25">
      <c r="A49" s="199">
        <v>3</v>
      </c>
      <c r="B49" s="199" t="s">
        <v>208</v>
      </c>
      <c r="C49" s="200">
        <v>32</v>
      </c>
      <c r="E49" s="304" t="str">
        <f ca="1">INDEX(TBLStructure[Full Note Title],MATCH(C49,TBLStructure[Model Reference],0))</f>
        <v>2.1C: Subsidies</v>
      </c>
      <c r="F49" s="313"/>
      <c r="G49" s="314"/>
    </row>
    <row r="50" spans="1:7" ht="12" customHeight="1" x14ac:dyDescent="0.25">
      <c r="A50" s="199">
        <v>3</v>
      </c>
      <c r="E50" s="307" t="s">
        <v>653</v>
      </c>
      <c r="F50" s="106"/>
      <c r="G50" s="107"/>
    </row>
    <row r="51" spans="1:7" ht="12" customHeight="1" x14ac:dyDescent="0.25">
      <c r="A51" s="199">
        <v>3</v>
      </c>
      <c r="D51" s="39" t="s">
        <v>654</v>
      </c>
      <c r="E51" s="315" t="s">
        <v>533</v>
      </c>
      <c r="F51" s="106">
        <v>0</v>
      </c>
      <c r="G51" s="107">
        <v>0</v>
      </c>
    </row>
    <row r="52" spans="1:7" ht="12" customHeight="1" x14ac:dyDescent="0.25">
      <c r="A52" s="199">
        <v>3</v>
      </c>
      <c r="D52" s="202"/>
      <c r="E52" s="306" t="s">
        <v>655</v>
      </c>
      <c r="F52" s="112">
        <f>SUM(F50:F51)</f>
        <v>0</v>
      </c>
      <c r="G52" s="113">
        <f>SUM(G50:G51)</f>
        <v>0</v>
      </c>
    </row>
    <row r="53" spans="1:7" x14ac:dyDescent="0.25">
      <c r="A53" s="199">
        <v>3</v>
      </c>
      <c r="D53" s="202"/>
      <c r="E53" s="296"/>
      <c r="F53" s="106"/>
      <c r="G53" s="107"/>
    </row>
    <row r="54" spans="1:7" ht="12" customHeight="1" x14ac:dyDescent="0.25">
      <c r="A54" s="199">
        <v>3</v>
      </c>
      <c r="B54" s="199" t="s">
        <v>208</v>
      </c>
      <c r="C54" s="200">
        <v>33</v>
      </c>
      <c r="D54" s="202"/>
      <c r="E54" s="304" t="str">
        <f ca="1">INDEX(TBLStructure[Full Note Title],MATCH(C54,TBLStructure[Model Reference],0))</f>
        <v>2.1D: Personal benefits</v>
      </c>
      <c r="F54" s="106"/>
      <c r="G54" s="107"/>
    </row>
    <row r="55" spans="1:7" ht="12" customHeight="1" x14ac:dyDescent="0.25">
      <c r="A55" s="199">
        <v>3</v>
      </c>
      <c r="D55" s="202"/>
      <c r="E55" s="296" t="s">
        <v>656</v>
      </c>
      <c r="F55" s="106"/>
      <c r="G55" s="107"/>
    </row>
    <row r="56" spans="1:7" ht="12" customHeight="1" x14ac:dyDescent="0.25">
      <c r="A56" s="199">
        <v>3</v>
      </c>
      <c r="D56" s="39" t="s">
        <v>654</v>
      </c>
      <c r="E56" s="305" t="s">
        <v>533</v>
      </c>
      <c r="F56" s="106">
        <v>0</v>
      </c>
      <c r="G56" s="107">
        <v>0</v>
      </c>
    </row>
    <row r="57" spans="1:7" ht="12" customHeight="1" x14ac:dyDescent="0.25">
      <c r="A57" s="199">
        <v>3</v>
      </c>
      <c r="D57" s="39"/>
      <c r="E57" s="296" t="s">
        <v>657</v>
      </c>
      <c r="F57" s="106"/>
      <c r="G57" s="107"/>
    </row>
    <row r="58" spans="1:7" ht="12" customHeight="1" x14ac:dyDescent="0.25">
      <c r="A58" s="199">
        <v>3</v>
      </c>
      <c r="D58" s="39" t="s">
        <v>654</v>
      </c>
      <c r="E58" s="305" t="s">
        <v>533</v>
      </c>
      <c r="F58" s="106">
        <v>0</v>
      </c>
      <c r="G58" s="107">
        <v>0</v>
      </c>
    </row>
    <row r="59" spans="1:7" ht="12" customHeight="1" x14ac:dyDescent="0.25">
      <c r="A59" s="199">
        <v>3</v>
      </c>
      <c r="D59" s="39"/>
      <c r="E59" s="306" t="s">
        <v>658</v>
      </c>
      <c r="F59" s="112">
        <f>SUM(F55:F58)</f>
        <v>0</v>
      </c>
      <c r="G59" s="113">
        <f>SUM(G55:G58)</f>
        <v>0</v>
      </c>
    </row>
    <row r="60" spans="1:7" ht="12" customHeight="1" x14ac:dyDescent="0.25">
      <c r="D60" s="39"/>
      <c r="E60" s="306"/>
      <c r="F60" s="120"/>
      <c r="G60" s="121"/>
    </row>
    <row r="61" spans="1:7" ht="12" customHeight="1" x14ac:dyDescent="0.25">
      <c r="D61" s="39"/>
      <c r="E61" s="969" t="s">
        <v>659</v>
      </c>
      <c r="F61" s="969"/>
      <c r="G61" s="969"/>
    </row>
    <row r="62" spans="1:7" ht="12" customHeight="1" x14ac:dyDescent="0.25">
      <c r="D62" s="39"/>
      <c r="E62" s="969"/>
      <c r="F62" s="969"/>
      <c r="G62" s="969"/>
    </row>
    <row r="63" spans="1:7" ht="12" customHeight="1" x14ac:dyDescent="0.25">
      <c r="D63" s="39"/>
      <c r="E63" s="969"/>
      <c r="F63" s="969"/>
      <c r="G63" s="969"/>
    </row>
    <row r="64" spans="1:7" ht="7.5" customHeight="1" x14ac:dyDescent="0.25">
      <c r="A64" s="199">
        <v>3</v>
      </c>
      <c r="D64" s="202"/>
      <c r="E64" s="296"/>
      <c r="F64" s="106"/>
      <c r="G64" s="107"/>
    </row>
    <row r="65" spans="1:7" ht="12" customHeight="1" x14ac:dyDescent="0.25">
      <c r="A65" s="199">
        <v>3</v>
      </c>
      <c r="B65" s="199" t="s">
        <v>208</v>
      </c>
      <c r="C65" s="200">
        <v>34</v>
      </c>
      <c r="D65" s="202"/>
      <c r="E65" s="304" t="str">
        <f ca="1">INDEX(TBLStructure[Full Note Title],MATCH(C65,TBLStructure[Model Reference],0))</f>
        <v>2.1E: Grants</v>
      </c>
      <c r="F65" s="106"/>
      <c r="G65" s="107"/>
    </row>
    <row r="66" spans="1:7" ht="12" customHeight="1" x14ac:dyDescent="0.25">
      <c r="A66" s="199">
        <v>3</v>
      </c>
      <c r="D66" s="202"/>
      <c r="E66" s="296" t="s">
        <v>660</v>
      </c>
      <c r="F66" s="106"/>
      <c r="G66" s="107"/>
    </row>
    <row r="67" spans="1:7" ht="12" customHeight="1" x14ac:dyDescent="0.25">
      <c r="A67" s="199">
        <v>3</v>
      </c>
      <c r="D67" s="39" t="s">
        <v>654</v>
      </c>
      <c r="E67" s="305" t="s">
        <v>530</v>
      </c>
      <c r="F67" s="106">
        <v>0</v>
      </c>
      <c r="G67" s="107">
        <v>0</v>
      </c>
    </row>
    <row r="68" spans="1:7" ht="12" customHeight="1" x14ac:dyDescent="0.25">
      <c r="A68" s="199">
        <v>3</v>
      </c>
      <c r="D68" s="39"/>
      <c r="E68" s="305" t="s">
        <v>531</v>
      </c>
      <c r="F68" s="106">
        <v>0</v>
      </c>
      <c r="G68" s="107">
        <v>0</v>
      </c>
    </row>
    <row r="69" spans="1:7" ht="12" customHeight="1" x14ac:dyDescent="0.25">
      <c r="A69" s="199">
        <v>3</v>
      </c>
      <c r="D69" s="202"/>
      <c r="E69" s="305" t="s">
        <v>532</v>
      </c>
      <c r="F69" s="106">
        <v>0</v>
      </c>
      <c r="G69" s="107">
        <v>0</v>
      </c>
    </row>
    <row r="70" spans="1:7" ht="12" customHeight="1" x14ac:dyDescent="0.25">
      <c r="A70" s="199">
        <v>3</v>
      </c>
      <c r="D70" s="202"/>
      <c r="E70" s="296" t="s">
        <v>661</v>
      </c>
      <c r="F70" s="106"/>
      <c r="G70" s="107"/>
    </row>
    <row r="71" spans="1:7" ht="12" customHeight="1" x14ac:dyDescent="0.25">
      <c r="A71" s="199">
        <v>3</v>
      </c>
      <c r="D71" s="202"/>
      <c r="E71" s="305" t="s">
        <v>662</v>
      </c>
      <c r="F71" s="106">
        <v>0</v>
      </c>
      <c r="G71" s="107">
        <v>0</v>
      </c>
    </row>
    <row r="72" spans="1:7" ht="12" customHeight="1" x14ac:dyDescent="0.25">
      <c r="A72" s="199">
        <v>3</v>
      </c>
      <c r="D72" s="202"/>
      <c r="E72" s="305" t="s">
        <v>663</v>
      </c>
      <c r="F72" s="106">
        <v>0</v>
      </c>
      <c r="G72" s="107">
        <v>0</v>
      </c>
    </row>
    <row r="73" spans="1:7" ht="12" customHeight="1" x14ac:dyDescent="0.25">
      <c r="A73" s="199">
        <v>3</v>
      </c>
      <c r="D73" s="39" t="s">
        <v>654</v>
      </c>
      <c r="E73" s="305" t="s">
        <v>533</v>
      </c>
      <c r="F73" s="106">
        <v>0</v>
      </c>
      <c r="G73" s="107">
        <v>0</v>
      </c>
    </row>
    <row r="74" spans="1:7" ht="12" customHeight="1" x14ac:dyDescent="0.25">
      <c r="A74" s="199">
        <v>3</v>
      </c>
      <c r="D74" s="231"/>
      <c r="E74" s="306" t="s">
        <v>534</v>
      </c>
      <c r="F74" s="112">
        <f>SUM(F66:F73)</f>
        <v>0</v>
      </c>
      <c r="G74" s="113">
        <f>SUM(G66:G73)</f>
        <v>0</v>
      </c>
    </row>
    <row r="75" spans="1:7" ht="10.95" customHeight="1" x14ac:dyDescent="0.25">
      <c r="A75" s="199">
        <v>3</v>
      </c>
      <c r="E75" s="296"/>
      <c r="F75" s="106"/>
      <c r="G75" s="107"/>
    </row>
    <row r="76" spans="1:7" ht="66" customHeight="1" x14ac:dyDescent="0.25">
      <c r="A76" s="199">
        <v>3</v>
      </c>
      <c r="E76" s="296"/>
      <c r="F76" s="106"/>
      <c r="G76" s="107"/>
    </row>
    <row r="77" spans="1:7" ht="12.75" customHeight="1" x14ac:dyDescent="0.25">
      <c r="A77" s="199">
        <v>3</v>
      </c>
      <c r="E77" s="296"/>
      <c r="F77" s="106"/>
      <c r="G77" s="107"/>
    </row>
    <row r="78" spans="1:7" ht="3.6" customHeight="1" x14ac:dyDescent="0.25">
      <c r="A78" s="199">
        <v>3</v>
      </c>
      <c r="E78" s="296"/>
      <c r="F78" s="106"/>
      <c r="G78" s="107"/>
    </row>
    <row r="79" spans="1:7" ht="12" customHeight="1" x14ac:dyDescent="0.25">
      <c r="A79" s="199">
        <v>3</v>
      </c>
      <c r="B79" s="199" t="s">
        <v>208</v>
      </c>
      <c r="C79" s="200">
        <v>35</v>
      </c>
      <c r="E79" s="304" t="str">
        <f ca="1">INDEX(TBLStructure[Full Note Title],MATCH(C79,TBLStructure[Model Reference],0))</f>
        <v>2.1F: Finance costs</v>
      </c>
      <c r="F79" s="120"/>
      <c r="G79" s="107"/>
    </row>
    <row r="80" spans="1:7" ht="12" customHeight="1" x14ac:dyDescent="0.25">
      <c r="A80" s="199">
        <v>3</v>
      </c>
      <c r="E80" s="316" t="s">
        <v>125</v>
      </c>
      <c r="F80" s="106">
        <v>0</v>
      </c>
      <c r="G80" s="107">
        <v>0</v>
      </c>
    </row>
    <row r="81" spans="1:8" x14ac:dyDescent="0.25">
      <c r="A81" s="199">
        <v>3</v>
      </c>
      <c r="D81" s="39" t="s">
        <v>535</v>
      </c>
      <c r="E81" s="316" t="s">
        <v>536</v>
      </c>
      <c r="F81" s="106">
        <v>0</v>
      </c>
      <c r="G81" s="107">
        <v>0</v>
      </c>
    </row>
    <row r="82" spans="1:8" ht="12" customHeight="1" x14ac:dyDescent="0.25">
      <c r="A82" s="199">
        <v>3</v>
      </c>
      <c r="E82" s="316" t="s">
        <v>537</v>
      </c>
      <c r="F82" s="106">
        <v>0</v>
      </c>
      <c r="G82" s="107">
        <v>0</v>
      </c>
    </row>
    <row r="83" spans="1:8" ht="12" customHeight="1" x14ac:dyDescent="0.25">
      <c r="A83" s="199">
        <v>3</v>
      </c>
      <c r="E83" s="316" t="s">
        <v>538</v>
      </c>
      <c r="F83" s="106">
        <v>0</v>
      </c>
      <c r="G83" s="107">
        <v>0</v>
      </c>
    </row>
    <row r="84" spans="1:8" ht="12" customHeight="1" x14ac:dyDescent="0.25">
      <c r="A84" s="199">
        <v>3</v>
      </c>
      <c r="E84" s="316" t="s">
        <v>539</v>
      </c>
      <c r="F84" s="106">
        <v>0</v>
      </c>
      <c r="G84" s="107">
        <v>0</v>
      </c>
    </row>
    <row r="85" spans="1:8" ht="12" customHeight="1" x14ac:dyDescent="0.25">
      <c r="A85" s="199">
        <v>3</v>
      </c>
      <c r="E85" s="317" t="s">
        <v>540</v>
      </c>
      <c r="F85" s="112">
        <f>SUM(F79:F84)</f>
        <v>0</v>
      </c>
      <c r="G85" s="113">
        <f>SUM(G79:G84)</f>
        <v>0</v>
      </c>
    </row>
    <row r="86" spans="1:8" ht="7.5" customHeight="1" x14ac:dyDescent="0.25">
      <c r="A86" s="199">
        <v>3</v>
      </c>
      <c r="E86" s="317"/>
      <c r="F86" s="106"/>
      <c r="G86" s="107"/>
    </row>
    <row r="87" spans="1:8" ht="27.6" customHeight="1" x14ac:dyDescent="0.25">
      <c r="D87" s="249"/>
      <c r="E87" s="142"/>
      <c r="F87" s="311"/>
      <c r="G87" s="311"/>
      <c r="H87" s="29"/>
    </row>
    <row r="88" spans="1:8" ht="19.5" customHeight="1" x14ac:dyDescent="0.25">
      <c r="D88" s="249"/>
      <c r="E88" s="142"/>
      <c r="F88" s="311"/>
      <c r="G88" s="311"/>
      <c r="H88" s="29"/>
    </row>
    <row r="89" spans="1:8" x14ac:dyDescent="0.25">
      <c r="A89" s="199">
        <v>3</v>
      </c>
      <c r="C89" s="200">
        <v>147</v>
      </c>
      <c r="D89" s="966" t="s">
        <v>664</v>
      </c>
      <c r="E89" s="304" t="str">
        <f ca="1">INDEX(TBLStructure[Full Note Title],MATCH(C89,TBLStructure[Model Reference],0))</f>
        <v>2.1G: Impairment loss on financial instruments</v>
      </c>
      <c r="F89" s="106"/>
      <c r="G89" s="107"/>
    </row>
    <row r="90" spans="1:8" x14ac:dyDescent="0.25">
      <c r="A90" s="199">
        <v>3</v>
      </c>
      <c r="D90" s="966"/>
      <c r="E90" s="316" t="s">
        <v>542</v>
      </c>
      <c r="F90" s="106">
        <v>0</v>
      </c>
      <c r="G90" s="107">
        <v>0</v>
      </c>
    </row>
    <row r="91" spans="1:8" x14ac:dyDescent="0.25">
      <c r="A91" s="199">
        <v>3</v>
      </c>
      <c r="D91" s="318"/>
      <c r="E91" s="316" t="s">
        <v>543</v>
      </c>
      <c r="F91" s="106">
        <v>0</v>
      </c>
      <c r="G91" s="107">
        <v>0</v>
      </c>
    </row>
    <row r="92" spans="1:8" ht="14.4" customHeight="1" x14ac:dyDescent="0.25">
      <c r="A92" s="199">
        <v>3</v>
      </c>
      <c r="E92" s="316" t="s">
        <v>544</v>
      </c>
      <c r="F92" s="106">
        <v>0</v>
      </c>
      <c r="G92" s="107">
        <v>0</v>
      </c>
    </row>
    <row r="93" spans="1:8" ht="13.2" customHeight="1" x14ac:dyDescent="0.25">
      <c r="A93" s="199">
        <v>3</v>
      </c>
      <c r="D93" s="252" t="s">
        <v>665</v>
      </c>
      <c r="E93" s="316" t="s">
        <v>666</v>
      </c>
      <c r="F93" s="106">
        <v>0</v>
      </c>
      <c r="G93" s="107">
        <v>0</v>
      </c>
    </row>
    <row r="94" spans="1:8" ht="20.399999999999999" customHeight="1" x14ac:dyDescent="0.25">
      <c r="A94" s="199">
        <v>3</v>
      </c>
      <c r="D94" s="195"/>
      <c r="E94" s="317" t="s">
        <v>667</v>
      </c>
      <c r="F94" s="112">
        <f>SUM(F90:F93)</f>
        <v>0</v>
      </c>
      <c r="G94" s="113">
        <f>SUM(G90:G93)</f>
        <v>0</v>
      </c>
    </row>
    <row r="95" spans="1:8" ht="7.2" customHeight="1" x14ac:dyDescent="0.25">
      <c r="A95" s="199">
        <v>3</v>
      </c>
      <c r="E95" s="317"/>
      <c r="F95" s="106"/>
      <c r="G95" s="107"/>
    </row>
    <row r="96" spans="1:8" ht="12.75" customHeight="1" x14ac:dyDescent="0.25">
      <c r="A96" s="199">
        <v>3</v>
      </c>
      <c r="E96" s="296"/>
      <c r="F96" s="297" t="str">
        <f>Contents!F3</f>
        <v>20X2</v>
      </c>
      <c r="G96" s="298" t="str">
        <f>Contents!F4</f>
        <v>20X1</v>
      </c>
    </row>
    <row r="97" spans="1:7" ht="12.75" customHeight="1" thickBot="1" x14ac:dyDescent="0.3">
      <c r="A97" s="199">
        <v>3</v>
      </c>
      <c r="E97" s="299"/>
      <c r="F97" s="300" t="s">
        <v>212</v>
      </c>
      <c r="G97" s="301" t="s">
        <v>212</v>
      </c>
    </row>
    <row r="98" spans="1:7" ht="12" customHeight="1" x14ac:dyDescent="0.25">
      <c r="A98" s="199">
        <v>3</v>
      </c>
      <c r="B98" s="199" t="s">
        <v>208</v>
      </c>
      <c r="C98" s="200">
        <v>36</v>
      </c>
      <c r="D98" s="39" t="s">
        <v>668</v>
      </c>
      <c r="E98" s="319" t="str">
        <f ca="1">INDEX(TBLStructure[Full Note Title],MATCH(C98,TBLStructure[Model Reference],0))</f>
        <v>2.1H: Write-down and impairment of assets</v>
      </c>
      <c r="F98" s="106"/>
      <c r="G98" s="107"/>
    </row>
    <row r="99" spans="1:7" ht="12" customHeight="1" x14ac:dyDescent="0.25">
      <c r="D99" s="202"/>
      <c r="E99" s="889" t="s">
        <v>546</v>
      </c>
      <c r="F99" s="321"/>
      <c r="G99" s="322"/>
    </row>
    <row r="100" spans="1:7" ht="12" customHeight="1" x14ac:dyDescent="0.25">
      <c r="A100" s="199">
        <v>3</v>
      </c>
      <c r="D100" s="231"/>
      <c r="E100" s="323" t="s">
        <v>548</v>
      </c>
      <c r="F100" s="106">
        <v>0</v>
      </c>
      <c r="G100" s="107">
        <v>0</v>
      </c>
    </row>
    <row r="101" spans="1:7" ht="12" customHeight="1" x14ac:dyDescent="0.25">
      <c r="A101" s="199">
        <v>3</v>
      </c>
      <c r="E101" s="317" t="s">
        <v>669</v>
      </c>
      <c r="F101" s="112">
        <f>SUM(F98:F100)</f>
        <v>0</v>
      </c>
      <c r="G101" s="113">
        <f>SUM(G98:G100)</f>
        <v>0</v>
      </c>
    </row>
    <row r="102" spans="1:7" ht="7.5" customHeight="1" x14ac:dyDescent="0.25">
      <c r="A102" s="199">
        <v>3</v>
      </c>
      <c r="E102" s="324"/>
      <c r="F102" s="325"/>
      <c r="G102" s="326"/>
    </row>
    <row r="103" spans="1:7" ht="12" customHeight="1" x14ac:dyDescent="0.25">
      <c r="A103" s="199">
        <v>3</v>
      </c>
      <c r="B103" s="199" t="s">
        <v>208</v>
      </c>
      <c r="C103" s="200">
        <v>37</v>
      </c>
      <c r="D103" s="39" t="s">
        <v>550</v>
      </c>
      <c r="E103" s="304" t="str">
        <f ca="1">INDEX(TBLStructure[Full Note Title],MATCH(C103,TBLStructure[Model Reference],0))</f>
        <v>2.1I: Foreign exchange losses</v>
      </c>
      <c r="F103" s="106"/>
      <c r="G103" s="107"/>
    </row>
    <row r="104" spans="1:7" ht="12" customHeight="1" x14ac:dyDescent="0.25">
      <c r="A104" s="199">
        <v>3</v>
      </c>
      <c r="D104" s="231"/>
      <c r="E104" s="327" t="s">
        <v>551</v>
      </c>
      <c r="F104" s="106">
        <v>0</v>
      </c>
      <c r="G104" s="107">
        <v>0</v>
      </c>
    </row>
    <row r="105" spans="1:7" ht="12" customHeight="1" x14ac:dyDescent="0.25">
      <c r="A105" s="199">
        <v>3</v>
      </c>
      <c r="E105" s="327" t="s">
        <v>552</v>
      </c>
      <c r="F105" s="106">
        <v>0</v>
      </c>
      <c r="G105" s="107">
        <v>0</v>
      </c>
    </row>
    <row r="106" spans="1:7" ht="12" customHeight="1" x14ac:dyDescent="0.25">
      <c r="A106" s="199">
        <v>3</v>
      </c>
      <c r="E106" s="306" t="s">
        <v>553</v>
      </c>
      <c r="F106" s="112">
        <f>SUM(F103:F105)</f>
        <v>0</v>
      </c>
      <c r="G106" s="113">
        <f>SUM(G103:G105)</f>
        <v>0</v>
      </c>
    </row>
    <row r="107" spans="1:7" x14ac:dyDescent="0.25">
      <c r="A107" s="199">
        <v>3</v>
      </c>
      <c r="E107" s="296"/>
      <c r="F107" s="106"/>
      <c r="G107" s="107"/>
    </row>
    <row r="108" spans="1:7" ht="12" customHeight="1" x14ac:dyDescent="0.25">
      <c r="A108" s="199">
        <v>3</v>
      </c>
      <c r="B108" s="199" t="s">
        <v>208</v>
      </c>
      <c r="C108" s="200">
        <v>38</v>
      </c>
      <c r="E108" s="304" t="str">
        <f ca="1">INDEX(TBLStructure[Full Note Title],MATCH(C108,TBLStructure[Model Reference],0))</f>
        <v>2.1J: Payments to corporate Commonwealth entities</v>
      </c>
      <c r="F108" s="106"/>
      <c r="G108" s="107"/>
    </row>
    <row r="109" spans="1:7" ht="12" customHeight="1" x14ac:dyDescent="0.25">
      <c r="A109" s="199">
        <v>3</v>
      </c>
      <c r="E109" s="310" t="s">
        <v>670</v>
      </c>
      <c r="F109" s="106">
        <v>0</v>
      </c>
      <c r="G109" s="107">
        <v>0</v>
      </c>
    </row>
    <row r="110" spans="1:7" ht="12" customHeight="1" x14ac:dyDescent="0.25">
      <c r="A110" s="199">
        <v>3</v>
      </c>
      <c r="E110" s="307" t="s">
        <v>671</v>
      </c>
      <c r="F110" s="112">
        <f>SUM(F108:F109)</f>
        <v>0</v>
      </c>
      <c r="G110" s="113">
        <f>SUM(G108:G109)</f>
        <v>0</v>
      </c>
    </row>
    <row r="111" spans="1:7" ht="19.2" customHeight="1" x14ac:dyDescent="0.25">
      <c r="A111" s="199">
        <v>3</v>
      </c>
      <c r="E111" s="307"/>
      <c r="F111" s="120"/>
      <c r="G111" s="121"/>
    </row>
    <row r="112" spans="1:7" ht="42.6" customHeight="1" x14ac:dyDescent="0.25">
      <c r="A112" s="199">
        <v>3</v>
      </c>
      <c r="E112" s="307"/>
      <c r="F112" s="120"/>
      <c r="G112" s="121"/>
    </row>
    <row r="113" spans="1:7" ht="8.4" customHeight="1" x14ac:dyDescent="0.25">
      <c r="A113" s="199">
        <v>3</v>
      </c>
      <c r="E113" s="296"/>
      <c r="F113" s="106"/>
      <c r="G113" s="107"/>
    </row>
    <row r="114" spans="1:7" ht="12" customHeight="1" x14ac:dyDescent="0.25">
      <c r="A114" s="199">
        <v>3</v>
      </c>
      <c r="B114" s="199" t="s">
        <v>208</v>
      </c>
      <c r="C114" s="200">
        <v>39</v>
      </c>
      <c r="E114" s="304" t="str">
        <f ca="1">INDEX(TBLStructure[Full Note Title],MATCH(C114,TBLStructure[Model Reference],0))</f>
        <v>2.1K: Other expenses</v>
      </c>
      <c r="F114" s="106"/>
      <c r="G114" s="107"/>
    </row>
    <row r="115" spans="1:7" ht="12" customHeight="1" x14ac:dyDescent="0.25">
      <c r="A115" s="199">
        <v>3</v>
      </c>
      <c r="E115" s="316" t="s">
        <v>554</v>
      </c>
      <c r="F115" s="106">
        <v>0</v>
      </c>
      <c r="G115" s="107">
        <v>0</v>
      </c>
    </row>
    <row r="116" spans="1:7" ht="12" customHeight="1" x14ac:dyDescent="0.25">
      <c r="A116" s="199">
        <v>3</v>
      </c>
      <c r="E116" s="316" t="s">
        <v>555</v>
      </c>
      <c r="F116" s="106">
        <v>0</v>
      </c>
      <c r="G116" s="107">
        <v>0</v>
      </c>
    </row>
    <row r="117" spans="1:7" ht="12" customHeight="1" x14ac:dyDescent="0.25">
      <c r="A117" s="199">
        <v>3</v>
      </c>
      <c r="E117" s="316" t="s">
        <v>556</v>
      </c>
      <c r="F117" s="106">
        <v>0</v>
      </c>
      <c r="G117" s="107">
        <v>0</v>
      </c>
    </row>
    <row r="118" spans="1:7" x14ac:dyDescent="0.25">
      <c r="A118" s="199">
        <v>3</v>
      </c>
      <c r="D118" s="39" t="s">
        <v>557</v>
      </c>
      <c r="E118" s="316" t="s">
        <v>558</v>
      </c>
      <c r="F118" s="106">
        <v>0</v>
      </c>
      <c r="G118" s="107">
        <v>0</v>
      </c>
    </row>
    <row r="119" spans="1:7" ht="12" customHeight="1" x14ac:dyDescent="0.25">
      <c r="A119" s="199">
        <v>3</v>
      </c>
      <c r="E119" s="316" t="s">
        <v>559</v>
      </c>
      <c r="F119" s="106">
        <v>0</v>
      </c>
      <c r="G119" s="107">
        <v>0</v>
      </c>
    </row>
    <row r="120" spans="1:7" ht="12" customHeight="1" x14ac:dyDescent="0.25">
      <c r="A120" s="199">
        <v>3</v>
      </c>
      <c r="E120" s="317" t="s">
        <v>560</v>
      </c>
      <c r="F120" s="112">
        <f>SUM(F114:F119)</f>
        <v>0</v>
      </c>
      <c r="G120" s="113">
        <f>SUM(G114:G119)</f>
        <v>0</v>
      </c>
    </row>
    <row r="121" spans="1:7" ht="4.95" customHeight="1" x14ac:dyDescent="0.25">
      <c r="E121" s="317"/>
      <c r="F121" s="120"/>
      <c r="G121" s="121"/>
    </row>
    <row r="122" spans="1:7" x14ac:dyDescent="0.25">
      <c r="A122" s="199">
        <v>3</v>
      </c>
      <c r="E122" s="328"/>
      <c r="F122" s="106"/>
      <c r="G122" s="107"/>
    </row>
    <row r="123" spans="1:7" ht="81" customHeight="1" x14ac:dyDescent="0.25">
      <c r="A123" s="199">
        <v>3</v>
      </c>
      <c r="E123" s="965"/>
      <c r="F123" s="965"/>
      <c r="G123" s="965"/>
    </row>
    <row r="124" spans="1:7" ht="12.75" customHeight="1" x14ac:dyDescent="0.25">
      <c r="A124" s="199">
        <v>3</v>
      </c>
      <c r="E124" s="199"/>
      <c r="F124" s="199"/>
      <c r="G124" s="199"/>
    </row>
    <row r="125" spans="1:7" ht="12.75" customHeight="1" x14ac:dyDescent="0.25">
      <c r="E125" s="199"/>
      <c r="F125" s="199"/>
      <c r="G125" s="199"/>
    </row>
    <row r="126" spans="1:7" ht="12.75" customHeight="1" x14ac:dyDescent="0.25">
      <c r="E126" s="199"/>
      <c r="F126" s="199"/>
      <c r="G126" s="199"/>
    </row>
    <row r="127" spans="1:7" ht="12.75" customHeight="1" x14ac:dyDescent="0.25">
      <c r="E127" s="199"/>
      <c r="F127" s="199"/>
      <c r="G127" s="199"/>
    </row>
    <row r="128" spans="1:7" ht="12.75" customHeight="1" x14ac:dyDescent="0.25">
      <c r="E128" s="199"/>
      <c r="F128" s="199"/>
      <c r="G128" s="199"/>
    </row>
    <row r="129" spans="5:7" ht="12.75" customHeight="1" x14ac:dyDescent="0.25">
      <c r="E129" s="199"/>
      <c r="F129" s="199"/>
      <c r="G129" s="199"/>
    </row>
    <row r="130" spans="5:7" ht="12.75" customHeight="1" x14ac:dyDescent="0.25">
      <c r="E130" s="199"/>
      <c r="F130" s="199"/>
      <c r="G130" s="199"/>
    </row>
    <row r="131" spans="5:7" ht="12.75" customHeight="1" x14ac:dyDescent="0.25">
      <c r="E131" s="199"/>
      <c r="F131" s="199"/>
      <c r="G131" s="199"/>
    </row>
    <row r="132" spans="5:7" x14ac:dyDescent="0.25">
      <c r="E132" s="199"/>
      <c r="F132" s="199"/>
      <c r="G132" s="199"/>
    </row>
    <row r="133" spans="5:7" x14ac:dyDescent="0.25">
      <c r="E133" s="199"/>
      <c r="F133" s="199"/>
      <c r="G133" s="199"/>
    </row>
    <row r="134" spans="5:7" x14ac:dyDescent="0.25">
      <c r="E134" s="199"/>
      <c r="F134" s="199"/>
      <c r="G134" s="199"/>
    </row>
    <row r="135" spans="5:7" x14ac:dyDescent="0.25">
      <c r="E135" s="199"/>
      <c r="F135" s="199"/>
      <c r="G135" s="199"/>
    </row>
    <row r="136" spans="5:7" x14ac:dyDescent="0.25">
      <c r="E136" s="199"/>
      <c r="F136" s="199"/>
      <c r="G136" s="199"/>
    </row>
    <row r="137" spans="5:7" x14ac:dyDescent="0.25">
      <c r="E137" s="199"/>
      <c r="F137" s="199"/>
      <c r="G137" s="199"/>
    </row>
    <row r="138" spans="5:7" x14ac:dyDescent="0.25">
      <c r="E138" s="199"/>
      <c r="F138" s="199"/>
      <c r="G138" s="199"/>
    </row>
    <row r="139" spans="5:7" x14ac:dyDescent="0.25">
      <c r="E139" s="199"/>
      <c r="F139" s="199"/>
      <c r="G139" s="199"/>
    </row>
    <row r="140" spans="5:7" x14ac:dyDescent="0.25">
      <c r="E140" s="199"/>
      <c r="F140" s="199"/>
      <c r="G140" s="199"/>
    </row>
    <row r="141" spans="5:7" x14ac:dyDescent="0.25">
      <c r="E141" s="199"/>
      <c r="F141" s="199"/>
      <c r="G141" s="199"/>
    </row>
    <row r="142" spans="5:7" x14ac:dyDescent="0.25">
      <c r="E142" s="199"/>
      <c r="F142" s="199"/>
      <c r="G142" s="199"/>
    </row>
    <row r="143" spans="5:7" x14ac:dyDescent="0.25">
      <c r="E143" s="199"/>
      <c r="F143" s="199"/>
      <c r="G143" s="199"/>
    </row>
    <row r="144" spans="5:7" x14ac:dyDescent="0.25">
      <c r="E144" s="199"/>
      <c r="F144" s="199"/>
      <c r="G144" s="199"/>
    </row>
    <row r="145" spans="5:7" x14ac:dyDescent="0.25">
      <c r="E145" s="199"/>
      <c r="F145" s="199"/>
      <c r="G145" s="199"/>
    </row>
    <row r="146" spans="5:7" x14ac:dyDescent="0.25">
      <c r="E146" s="199"/>
      <c r="F146" s="199"/>
      <c r="G146" s="199"/>
    </row>
    <row r="147" spans="5:7" x14ac:dyDescent="0.25">
      <c r="E147" s="199"/>
      <c r="F147" s="199"/>
      <c r="G147" s="199"/>
    </row>
    <row r="148" spans="5:7" x14ac:dyDescent="0.25">
      <c r="E148" s="199"/>
      <c r="F148" s="199"/>
      <c r="G148" s="199"/>
    </row>
    <row r="149" spans="5:7" x14ac:dyDescent="0.25">
      <c r="E149" s="199"/>
      <c r="F149" s="199"/>
      <c r="G149" s="199"/>
    </row>
    <row r="150" spans="5:7" x14ac:dyDescent="0.25">
      <c r="E150" s="199"/>
      <c r="F150" s="199"/>
      <c r="G150" s="199"/>
    </row>
    <row r="151" spans="5:7" x14ac:dyDescent="0.25">
      <c r="E151" s="199"/>
      <c r="F151" s="199"/>
      <c r="G151" s="199"/>
    </row>
    <row r="152" spans="5:7" x14ac:dyDescent="0.25">
      <c r="E152" s="199"/>
      <c r="F152" s="199"/>
      <c r="G152" s="199"/>
    </row>
    <row r="153" spans="5:7" x14ac:dyDescent="0.25">
      <c r="E153" s="199"/>
      <c r="F153" s="199"/>
      <c r="G153" s="199"/>
    </row>
    <row r="154" spans="5:7" x14ac:dyDescent="0.25">
      <c r="E154" s="199"/>
      <c r="F154" s="199"/>
      <c r="G154" s="199"/>
    </row>
    <row r="155" spans="5:7" x14ac:dyDescent="0.25">
      <c r="E155" s="199"/>
      <c r="F155" s="199"/>
      <c r="G155" s="199"/>
    </row>
    <row r="156" spans="5:7" x14ac:dyDescent="0.25">
      <c r="E156" s="199"/>
      <c r="F156" s="199"/>
      <c r="G156" s="199"/>
    </row>
    <row r="157" spans="5:7" x14ac:dyDescent="0.25">
      <c r="E157" s="199"/>
      <c r="F157" s="199"/>
      <c r="G157" s="199"/>
    </row>
    <row r="158" spans="5:7" x14ac:dyDescent="0.25">
      <c r="E158" s="199"/>
      <c r="F158" s="199"/>
      <c r="G158" s="199"/>
    </row>
    <row r="159" spans="5:7" x14ac:dyDescent="0.25">
      <c r="E159" s="199"/>
      <c r="F159" s="199"/>
      <c r="G159" s="199"/>
    </row>
    <row r="160" spans="5:7" x14ac:dyDescent="0.25">
      <c r="E160" s="199"/>
      <c r="F160" s="199"/>
      <c r="G160" s="199"/>
    </row>
    <row r="161" spans="5:7" x14ac:dyDescent="0.25">
      <c r="E161" s="199"/>
      <c r="F161" s="199"/>
      <c r="G161" s="199"/>
    </row>
    <row r="162" spans="5:7" x14ac:dyDescent="0.25">
      <c r="E162" s="199"/>
      <c r="F162" s="199"/>
      <c r="G162" s="199"/>
    </row>
    <row r="163" spans="5:7" x14ac:dyDescent="0.25">
      <c r="E163" s="199"/>
      <c r="F163" s="199"/>
      <c r="G163" s="199"/>
    </row>
    <row r="164" spans="5:7" x14ac:dyDescent="0.25">
      <c r="E164" s="199"/>
      <c r="F164" s="199"/>
      <c r="G164" s="199"/>
    </row>
    <row r="165" spans="5:7" x14ac:dyDescent="0.25">
      <c r="E165" s="199"/>
      <c r="F165" s="199"/>
      <c r="G165" s="199"/>
    </row>
    <row r="166" spans="5:7" x14ac:dyDescent="0.25">
      <c r="E166" s="199"/>
      <c r="F166" s="199"/>
      <c r="G166" s="199"/>
    </row>
    <row r="167" spans="5:7" x14ac:dyDescent="0.25">
      <c r="E167" s="199"/>
      <c r="F167" s="199"/>
      <c r="G167" s="199"/>
    </row>
    <row r="168" spans="5:7" x14ac:dyDescent="0.25">
      <c r="E168" s="199"/>
      <c r="F168" s="199"/>
      <c r="G168" s="199"/>
    </row>
    <row r="169" spans="5:7" x14ac:dyDescent="0.25">
      <c r="E169" s="199"/>
      <c r="F169" s="199"/>
      <c r="G169" s="199"/>
    </row>
    <row r="170" spans="5:7" x14ac:dyDescent="0.25">
      <c r="E170" s="199"/>
      <c r="F170" s="199"/>
      <c r="G170" s="199"/>
    </row>
    <row r="171" spans="5:7" x14ac:dyDescent="0.25">
      <c r="E171" s="199"/>
      <c r="F171" s="199"/>
      <c r="G171" s="199"/>
    </row>
    <row r="172" spans="5:7" x14ac:dyDescent="0.25">
      <c r="E172" s="199"/>
      <c r="F172" s="199"/>
      <c r="G172" s="199"/>
    </row>
    <row r="173" spans="5:7" x14ac:dyDescent="0.25">
      <c r="E173" s="199"/>
      <c r="F173" s="199"/>
      <c r="G173" s="199"/>
    </row>
    <row r="174" spans="5:7" x14ac:dyDescent="0.25">
      <c r="E174" s="199"/>
      <c r="F174" s="199"/>
      <c r="G174" s="199"/>
    </row>
    <row r="175" spans="5:7" x14ac:dyDescent="0.25">
      <c r="E175" s="199"/>
      <c r="F175" s="199"/>
      <c r="G175" s="199"/>
    </row>
    <row r="176" spans="5:7" x14ac:dyDescent="0.25">
      <c r="E176" s="199"/>
      <c r="F176" s="199"/>
      <c r="G176" s="199"/>
    </row>
    <row r="177" spans="5:7" x14ac:dyDescent="0.25">
      <c r="E177" s="199"/>
      <c r="F177" s="199"/>
      <c r="G177" s="199"/>
    </row>
    <row r="178" spans="5:7" x14ac:dyDescent="0.25">
      <c r="E178" s="199"/>
      <c r="F178" s="199"/>
      <c r="G178" s="199"/>
    </row>
    <row r="179" spans="5:7" x14ac:dyDescent="0.25">
      <c r="E179" s="199"/>
      <c r="F179" s="199"/>
      <c r="G179" s="199"/>
    </row>
    <row r="180" spans="5:7" x14ac:dyDescent="0.25">
      <c r="E180" s="199"/>
      <c r="F180" s="199"/>
      <c r="G180" s="199"/>
    </row>
    <row r="181" spans="5:7" x14ac:dyDescent="0.25">
      <c r="E181" s="199"/>
      <c r="F181" s="199"/>
      <c r="G181" s="199"/>
    </row>
    <row r="182" spans="5:7" x14ac:dyDescent="0.25">
      <c r="E182" s="199"/>
      <c r="F182" s="199"/>
      <c r="G182" s="199"/>
    </row>
    <row r="183" spans="5:7" x14ac:dyDescent="0.25">
      <c r="E183" s="199"/>
      <c r="F183" s="199"/>
      <c r="G183" s="199"/>
    </row>
    <row r="184" spans="5:7" x14ac:dyDescent="0.25">
      <c r="E184" s="199"/>
      <c r="F184" s="199"/>
      <c r="G184" s="199"/>
    </row>
    <row r="185" spans="5:7" x14ac:dyDescent="0.25">
      <c r="E185" s="199"/>
      <c r="F185" s="199"/>
      <c r="G185" s="199"/>
    </row>
    <row r="186" spans="5:7" x14ac:dyDescent="0.25">
      <c r="E186" s="199"/>
      <c r="F186" s="199"/>
      <c r="G186" s="199"/>
    </row>
    <row r="187" spans="5:7" x14ac:dyDescent="0.25">
      <c r="E187" s="199"/>
      <c r="F187" s="199"/>
      <c r="G187" s="199"/>
    </row>
    <row r="188" spans="5:7" x14ac:dyDescent="0.25">
      <c r="E188" s="199"/>
      <c r="F188" s="199"/>
      <c r="G188" s="199"/>
    </row>
    <row r="189" spans="5:7" x14ac:dyDescent="0.25">
      <c r="E189" s="199"/>
      <c r="F189" s="199"/>
      <c r="G189" s="199"/>
    </row>
    <row r="190" spans="5:7" x14ac:dyDescent="0.25">
      <c r="E190" s="199"/>
      <c r="F190" s="199"/>
      <c r="G190" s="199"/>
    </row>
    <row r="191" spans="5:7" x14ac:dyDescent="0.25">
      <c r="E191" s="199"/>
      <c r="F191" s="199"/>
      <c r="G191" s="199"/>
    </row>
    <row r="192" spans="5:7" x14ac:dyDescent="0.25">
      <c r="E192" s="199"/>
      <c r="F192" s="199"/>
      <c r="G192" s="199"/>
    </row>
    <row r="193" spans="5:7" x14ac:dyDescent="0.25">
      <c r="E193" s="199"/>
      <c r="F193" s="199"/>
      <c r="G193" s="199"/>
    </row>
    <row r="194" spans="5:7" x14ac:dyDescent="0.25">
      <c r="E194" s="199"/>
      <c r="F194" s="199"/>
      <c r="G194" s="199"/>
    </row>
    <row r="195" spans="5:7" x14ac:dyDescent="0.25">
      <c r="E195" s="199"/>
      <c r="F195" s="199"/>
      <c r="G195" s="199"/>
    </row>
    <row r="196" spans="5:7" x14ac:dyDescent="0.25">
      <c r="E196" s="199"/>
      <c r="F196" s="199"/>
      <c r="G196" s="199"/>
    </row>
    <row r="197" spans="5:7" x14ac:dyDescent="0.25">
      <c r="E197" s="199"/>
      <c r="F197" s="199"/>
      <c r="G197" s="199"/>
    </row>
    <row r="198" spans="5:7" x14ac:dyDescent="0.25">
      <c r="E198" s="199"/>
      <c r="F198" s="199"/>
      <c r="G198" s="199"/>
    </row>
    <row r="199" spans="5:7" x14ac:dyDescent="0.25">
      <c r="E199" s="199"/>
      <c r="F199" s="199"/>
      <c r="G199" s="199"/>
    </row>
    <row r="200" spans="5:7" x14ac:dyDescent="0.25">
      <c r="E200" s="199"/>
      <c r="F200" s="199"/>
      <c r="G200" s="199"/>
    </row>
    <row r="201" spans="5:7" x14ac:dyDescent="0.25">
      <c r="E201" s="199"/>
      <c r="F201" s="199"/>
      <c r="G201" s="199"/>
    </row>
    <row r="202" spans="5:7" x14ac:dyDescent="0.25">
      <c r="E202" s="199"/>
      <c r="F202" s="199"/>
      <c r="G202" s="199"/>
    </row>
    <row r="203" spans="5:7" x14ac:dyDescent="0.25">
      <c r="E203" s="199"/>
      <c r="F203" s="199"/>
      <c r="G203" s="199"/>
    </row>
    <row r="204" spans="5:7" x14ac:dyDescent="0.25">
      <c r="E204" s="199"/>
      <c r="F204" s="199"/>
      <c r="G204" s="199"/>
    </row>
    <row r="205" spans="5:7" x14ac:dyDescent="0.25">
      <c r="E205" s="199"/>
      <c r="F205" s="199"/>
      <c r="G205" s="199"/>
    </row>
    <row r="206" spans="5:7" x14ac:dyDescent="0.25">
      <c r="E206" s="199"/>
      <c r="F206" s="199"/>
      <c r="G206" s="199"/>
    </row>
    <row r="207" spans="5:7" x14ac:dyDescent="0.25">
      <c r="E207" s="199"/>
      <c r="F207" s="199"/>
      <c r="G207" s="199"/>
    </row>
    <row r="208" spans="5:7" x14ac:dyDescent="0.25">
      <c r="E208" s="199"/>
      <c r="F208" s="199"/>
      <c r="G208" s="199"/>
    </row>
    <row r="209" spans="5:7" x14ac:dyDescent="0.25">
      <c r="E209" s="199"/>
      <c r="F209" s="199"/>
      <c r="G209" s="199"/>
    </row>
    <row r="210" spans="5:7" x14ac:dyDescent="0.25">
      <c r="E210" s="199"/>
      <c r="F210" s="199"/>
      <c r="G210" s="199"/>
    </row>
    <row r="211" spans="5:7" x14ac:dyDescent="0.25">
      <c r="E211" s="199"/>
      <c r="F211" s="199"/>
      <c r="G211" s="199"/>
    </row>
    <row r="212" spans="5:7" x14ac:dyDescent="0.25">
      <c r="E212" s="199"/>
      <c r="F212" s="199"/>
      <c r="G212" s="199"/>
    </row>
    <row r="213" spans="5:7" x14ac:dyDescent="0.25">
      <c r="E213" s="199"/>
      <c r="F213" s="199"/>
      <c r="G213" s="199"/>
    </row>
    <row r="214" spans="5:7" x14ac:dyDescent="0.25">
      <c r="E214" s="199"/>
      <c r="F214" s="199"/>
      <c r="G214" s="199"/>
    </row>
    <row r="215" spans="5:7" x14ac:dyDescent="0.25">
      <c r="E215" s="199"/>
      <c r="F215" s="199"/>
      <c r="G215" s="199"/>
    </row>
    <row r="216" spans="5:7" x14ac:dyDescent="0.25">
      <c r="E216" s="199"/>
      <c r="F216" s="199"/>
      <c r="G216" s="199"/>
    </row>
    <row r="217" spans="5:7" x14ac:dyDescent="0.25">
      <c r="E217" s="199"/>
      <c r="F217" s="199"/>
      <c r="G217" s="199"/>
    </row>
    <row r="218" spans="5:7" x14ac:dyDescent="0.25">
      <c r="E218" s="199"/>
      <c r="F218" s="199"/>
      <c r="G218" s="199"/>
    </row>
    <row r="219" spans="5:7" x14ac:dyDescent="0.25">
      <c r="E219" s="199"/>
      <c r="F219" s="199"/>
      <c r="G219" s="199"/>
    </row>
    <row r="220" spans="5:7" x14ac:dyDescent="0.25">
      <c r="E220" s="199"/>
      <c r="F220" s="199"/>
      <c r="G220" s="199"/>
    </row>
    <row r="221" spans="5:7" x14ac:dyDescent="0.25">
      <c r="E221" s="199"/>
      <c r="F221" s="199"/>
      <c r="G221" s="199"/>
    </row>
    <row r="222" spans="5:7" x14ac:dyDescent="0.25">
      <c r="E222" s="199"/>
      <c r="F222" s="199"/>
      <c r="G222" s="199"/>
    </row>
    <row r="223" spans="5:7" x14ac:dyDescent="0.25">
      <c r="E223" s="199"/>
      <c r="F223" s="199"/>
      <c r="G223" s="199"/>
    </row>
    <row r="224" spans="5:7" x14ac:dyDescent="0.25">
      <c r="E224" s="199"/>
      <c r="F224" s="199"/>
      <c r="G224" s="199"/>
    </row>
    <row r="225" spans="5:7" x14ac:dyDescent="0.25">
      <c r="E225" s="199"/>
      <c r="F225" s="199"/>
      <c r="G225" s="199"/>
    </row>
    <row r="226" spans="5:7" x14ac:dyDescent="0.25">
      <c r="E226" s="199"/>
      <c r="F226" s="199"/>
      <c r="G226" s="199"/>
    </row>
    <row r="227" spans="5:7" x14ac:dyDescent="0.25">
      <c r="E227" s="199"/>
      <c r="F227" s="199"/>
      <c r="G227" s="199"/>
    </row>
    <row r="228" spans="5:7" x14ac:dyDescent="0.25">
      <c r="E228" s="199"/>
      <c r="F228" s="199"/>
      <c r="G228" s="199"/>
    </row>
    <row r="229" spans="5:7" x14ac:dyDescent="0.25">
      <c r="E229" s="199"/>
      <c r="F229" s="199"/>
      <c r="G229" s="199"/>
    </row>
    <row r="230" spans="5:7" x14ac:dyDescent="0.25">
      <c r="E230" s="199"/>
      <c r="F230" s="199"/>
      <c r="G230" s="199"/>
    </row>
    <row r="231" spans="5:7" x14ac:dyDescent="0.25">
      <c r="E231" s="199"/>
      <c r="F231" s="199"/>
      <c r="G231" s="199"/>
    </row>
    <row r="232" spans="5:7" x14ac:dyDescent="0.25">
      <c r="E232" s="199"/>
      <c r="F232" s="199"/>
      <c r="G232" s="199"/>
    </row>
    <row r="233" spans="5:7" x14ac:dyDescent="0.25">
      <c r="E233" s="199"/>
      <c r="F233" s="199"/>
      <c r="G233" s="199"/>
    </row>
    <row r="234" spans="5:7" x14ac:dyDescent="0.25">
      <c r="E234" s="199"/>
      <c r="F234" s="199"/>
      <c r="G234" s="199"/>
    </row>
    <row r="235" spans="5:7" x14ac:dyDescent="0.25">
      <c r="E235" s="199"/>
      <c r="F235" s="199"/>
      <c r="G235" s="199"/>
    </row>
    <row r="236" spans="5:7" x14ac:dyDescent="0.25">
      <c r="E236" s="199"/>
      <c r="F236" s="199"/>
      <c r="G236" s="199"/>
    </row>
    <row r="237" spans="5:7" x14ac:dyDescent="0.25">
      <c r="E237" s="199"/>
      <c r="F237" s="199"/>
      <c r="G237" s="199"/>
    </row>
    <row r="238" spans="5:7" x14ac:dyDescent="0.25">
      <c r="E238" s="199"/>
      <c r="F238" s="199"/>
      <c r="G238" s="199"/>
    </row>
    <row r="239" spans="5:7" x14ac:dyDescent="0.25">
      <c r="E239" s="199"/>
      <c r="F239" s="199"/>
      <c r="G239" s="199"/>
    </row>
    <row r="240" spans="5:7" x14ac:dyDescent="0.25">
      <c r="E240" s="199"/>
      <c r="F240" s="199"/>
      <c r="G240" s="199"/>
    </row>
    <row r="241" spans="5:7" x14ac:dyDescent="0.25">
      <c r="E241" s="199"/>
      <c r="F241" s="199"/>
      <c r="G241" s="199"/>
    </row>
    <row r="242" spans="5:7" x14ac:dyDescent="0.25">
      <c r="E242" s="199"/>
      <c r="F242" s="199"/>
      <c r="G242" s="199"/>
    </row>
    <row r="243" spans="5:7" x14ac:dyDescent="0.25">
      <c r="E243" s="199"/>
      <c r="F243" s="199"/>
      <c r="G243" s="199"/>
    </row>
    <row r="244" spans="5:7" x14ac:dyDescent="0.25">
      <c r="E244" s="199"/>
      <c r="F244" s="199"/>
      <c r="G244" s="199"/>
    </row>
    <row r="245" spans="5:7" x14ac:dyDescent="0.25">
      <c r="E245" s="199"/>
      <c r="F245" s="199"/>
      <c r="G245" s="199"/>
    </row>
    <row r="246" spans="5:7" x14ac:dyDescent="0.25">
      <c r="E246" s="199"/>
      <c r="F246" s="199"/>
      <c r="G246" s="199"/>
    </row>
    <row r="247" spans="5:7" x14ac:dyDescent="0.25">
      <c r="E247" s="199"/>
      <c r="F247" s="199"/>
      <c r="G247" s="199"/>
    </row>
    <row r="248" spans="5:7" x14ac:dyDescent="0.25">
      <c r="E248" s="199"/>
      <c r="F248" s="199"/>
      <c r="G248" s="199"/>
    </row>
    <row r="249" spans="5:7" x14ac:dyDescent="0.25">
      <c r="E249" s="199"/>
      <c r="F249" s="199"/>
      <c r="G249" s="199"/>
    </row>
    <row r="250" spans="5:7" x14ac:dyDescent="0.25">
      <c r="E250" s="199"/>
      <c r="F250" s="199"/>
      <c r="G250" s="199"/>
    </row>
    <row r="251" spans="5:7" x14ac:dyDescent="0.25">
      <c r="E251" s="199"/>
      <c r="F251" s="199"/>
      <c r="G251" s="199"/>
    </row>
    <row r="252" spans="5:7" x14ac:dyDescent="0.25">
      <c r="E252" s="199"/>
      <c r="F252" s="199"/>
      <c r="G252" s="199"/>
    </row>
    <row r="253" spans="5:7" x14ac:dyDescent="0.25">
      <c r="E253" s="199"/>
      <c r="F253" s="199"/>
      <c r="G253" s="199"/>
    </row>
    <row r="254" spans="5:7" x14ac:dyDescent="0.25">
      <c r="E254" s="199"/>
      <c r="F254" s="199"/>
      <c r="G254" s="199"/>
    </row>
    <row r="255" spans="5:7" x14ac:dyDescent="0.25">
      <c r="E255" s="199"/>
      <c r="F255" s="199"/>
      <c r="G255" s="199"/>
    </row>
    <row r="256" spans="5:7" x14ac:dyDescent="0.25">
      <c r="E256" s="199"/>
      <c r="F256" s="199"/>
      <c r="G256" s="199"/>
    </row>
    <row r="257" spans="5:7" x14ac:dyDescent="0.25">
      <c r="E257" s="199"/>
      <c r="F257" s="199"/>
      <c r="G257" s="199"/>
    </row>
    <row r="258" spans="5:7" x14ac:dyDescent="0.25">
      <c r="E258" s="199"/>
      <c r="F258" s="199"/>
      <c r="G258" s="199"/>
    </row>
    <row r="259" spans="5:7" x14ac:dyDescent="0.25">
      <c r="E259" s="199"/>
      <c r="F259" s="199"/>
      <c r="G259" s="199"/>
    </row>
    <row r="260" spans="5:7" x14ac:dyDescent="0.25">
      <c r="E260" s="199"/>
      <c r="F260" s="199"/>
      <c r="G260" s="199"/>
    </row>
    <row r="261" spans="5:7" x14ac:dyDescent="0.25">
      <c r="E261" s="199"/>
      <c r="F261" s="199"/>
      <c r="G261" s="199"/>
    </row>
    <row r="262" spans="5:7" x14ac:dyDescent="0.25">
      <c r="E262" s="199"/>
      <c r="F262" s="199"/>
      <c r="G262" s="199"/>
    </row>
    <row r="263" spans="5:7" x14ac:dyDescent="0.25">
      <c r="E263" s="199"/>
      <c r="F263" s="199"/>
      <c r="G263" s="199"/>
    </row>
    <row r="264" spans="5:7" x14ac:dyDescent="0.25">
      <c r="E264" s="199"/>
      <c r="F264" s="199"/>
      <c r="G264" s="199"/>
    </row>
    <row r="265" spans="5:7" x14ac:dyDescent="0.25">
      <c r="E265" s="199"/>
      <c r="F265" s="199"/>
      <c r="G265" s="199"/>
    </row>
    <row r="266" spans="5:7" x14ac:dyDescent="0.25">
      <c r="E266" s="199"/>
      <c r="F266" s="199"/>
      <c r="G266" s="199"/>
    </row>
    <row r="267" spans="5:7" x14ac:dyDescent="0.25">
      <c r="E267" s="199"/>
      <c r="F267" s="199"/>
      <c r="G267" s="199"/>
    </row>
    <row r="268" spans="5:7" x14ac:dyDescent="0.25">
      <c r="E268" s="199"/>
      <c r="F268" s="199"/>
      <c r="G268" s="199"/>
    </row>
    <row r="269" spans="5:7" x14ac:dyDescent="0.25">
      <c r="E269" s="199"/>
      <c r="F269" s="199"/>
      <c r="G269" s="199"/>
    </row>
    <row r="270" spans="5:7" x14ac:dyDescent="0.25">
      <c r="E270" s="199"/>
      <c r="F270" s="199"/>
      <c r="G270" s="199"/>
    </row>
    <row r="271" spans="5:7" x14ac:dyDescent="0.25">
      <c r="E271" s="199"/>
      <c r="F271" s="199"/>
      <c r="G271" s="199"/>
    </row>
    <row r="272" spans="5:7" x14ac:dyDescent="0.25">
      <c r="E272" s="199"/>
      <c r="F272" s="199"/>
      <c r="G272" s="199"/>
    </row>
    <row r="273" spans="5:7" x14ac:dyDescent="0.25">
      <c r="E273" s="199"/>
      <c r="F273" s="199"/>
      <c r="G273" s="199"/>
    </row>
    <row r="274" spans="5:7" x14ac:dyDescent="0.25">
      <c r="E274" s="199"/>
      <c r="F274" s="199"/>
      <c r="G274" s="199"/>
    </row>
    <row r="275" spans="5:7" x14ac:dyDescent="0.25">
      <c r="E275" s="199"/>
      <c r="F275" s="199"/>
      <c r="G275" s="199"/>
    </row>
    <row r="276" spans="5:7" x14ac:dyDescent="0.25">
      <c r="E276" s="199"/>
      <c r="F276" s="199"/>
      <c r="G276" s="199"/>
    </row>
    <row r="277" spans="5:7" x14ac:dyDescent="0.25">
      <c r="E277" s="199"/>
      <c r="F277" s="199"/>
      <c r="G277" s="199"/>
    </row>
    <row r="278" spans="5:7" x14ac:dyDescent="0.25">
      <c r="E278" s="199"/>
      <c r="F278" s="199"/>
      <c r="G278" s="199"/>
    </row>
    <row r="279" spans="5:7" x14ac:dyDescent="0.25">
      <c r="E279" s="199"/>
      <c r="F279" s="199"/>
      <c r="G279" s="199"/>
    </row>
    <row r="280" spans="5:7" x14ac:dyDescent="0.25">
      <c r="E280" s="199"/>
      <c r="F280" s="199"/>
      <c r="G280" s="199"/>
    </row>
    <row r="281" spans="5:7" x14ac:dyDescent="0.25">
      <c r="E281" s="199"/>
      <c r="F281" s="199"/>
      <c r="G281" s="199"/>
    </row>
    <row r="282" spans="5:7" x14ac:dyDescent="0.25">
      <c r="E282" s="199"/>
      <c r="F282" s="199"/>
      <c r="G282" s="199"/>
    </row>
    <row r="283" spans="5:7" x14ac:dyDescent="0.25">
      <c r="E283" s="199"/>
      <c r="F283" s="199"/>
      <c r="G283" s="199"/>
    </row>
    <row r="284" spans="5:7" x14ac:dyDescent="0.25">
      <c r="E284" s="199"/>
      <c r="F284" s="199"/>
      <c r="G284" s="199"/>
    </row>
    <row r="285" spans="5:7" x14ac:dyDescent="0.25">
      <c r="E285" s="199"/>
      <c r="F285" s="199"/>
      <c r="G285" s="199"/>
    </row>
    <row r="286" spans="5:7" x14ac:dyDescent="0.25">
      <c r="E286" s="199"/>
      <c r="F286" s="199"/>
      <c r="G286" s="199"/>
    </row>
    <row r="287" spans="5:7" x14ac:dyDescent="0.25">
      <c r="E287" s="199"/>
      <c r="F287" s="199"/>
      <c r="G287" s="199"/>
    </row>
    <row r="288" spans="5:7" x14ac:dyDescent="0.25">
      <c r="E288" s="199"/>
      <c r="F288" s="199"/>
      <c r="G288" s="199"/>
    </row>
    <row r="289" spans="5:7" x14ac:dyDescent="0.25">
      <c r="E289" s="199"/>
      <c r="F289" s="199"/>
      <c r="G289" s="199"/>
    </row>
    <row r="290" spans="5:7" x14ac:dyDescent="0.25">
      <c r="E290" s="199"/>
      <c r="F290" s="199"/>
      <c r="G290" s="199"/>
    </row>
    <row r="291" spans="5:7" x14ac:dyDescent="0.25">
      <c r="E291" s="199"/>
      <c r="F291" s="199"/>
      <c r="G291" s="199"/>
    </row>
    <row r="292" spans="5:7" x14ac:dyDescent="0.25">
      <c r="E292" s="199"/>
      <c r="F292" s="199"/>
      <c r="G292" s="199"/>
    </row>
    <row r="293" spans="5:7" x14ac:dyDescent="0.25">
      <c r="E293" s="199"/>
      <c r="F293" s="199"/>
      <c r="G293" s="199"/>
    </row>
    <row r="294" spans="5:7" x14ac:dyDescent="0.25">
      <c r="E294" s="199"/>
      <c r="F294" s="199"/>
      <c r="G294" s="199"/>
    </row>
    <row r="295" spans="5:7" x14ac:dyDescent="0.25">
      <c r="E295" s="199"/>
      <c r="F295" s="199"/>
      <c r="G295" s="199"/>
    </row>
    <row r="296" spans="5:7" x14ac:dyDescent="0.25">
      <c r="E296" s="199"/>
      <c r="F296" s="199"/>
      <c r="G296" s="199"/>
    </row>
    <row r="297" spans="5:7" x14ac:dyDescent="0.25">
      <c r="E297" s="199"/>
      <c r="F297" s="199"/>
      <c r="G297" s="199"/>
    </row>
    <row r="298" spans="5:7" x14ac:dyDescent="0.25">
      <c r="E298" s="199"/>
      <c r="F298" s="199"/>
      <c r="G298" s="199"/>
    </row>
    <row r="299" spans="5:7" x14ac:dyDescent="0.25">
      <c r="E299" s="199"/>
      <c r="F299" s="199"/>
      <c r="G299" s="199"/>
    </row>
    <row r="300" spans="5:7" x14ac:dyDescent="0.25">
      <c r="E300" s="199"/>
      <c r="F300" s="199"/>
      <c r="G300" s="199"/>
    </row>
    <row r="301" spans="5:7" x14ac:dyDescent="0.25">
      <c r="E301" s="199"/>
      <c r="F301" s="199"/>
      <c r="G301" s="199"/>
    </row>
    <row r="302" spans="5:7" x14ac:dyDescent="0.25">
      <c r="E302" s="199"/>
      <c r="F302" s="199"/>
      <c r="G302" s="199"/>
    </row>
    <row r="303" spans="5:7" x14ac:dyDescent="0.25">
      <c r="E303" s="199"/>
      <c r="F303" s="199"/>
      <c r="G303" s="199"/>
    </row>
    <row r="304" spans="5:7" x14ac:dyDescent="0.25">
      <c r="E304" s="199"/>
      <c r="F304" s="199"/>
      <c r="G304" s="199"/>
    </row>
    <row r="305" spans="5:7" x14ac:dyDescent="0.25">
      <c r="E305" s="199"/>
      <c r="F305" s="199"/>
      <c r="G305" s="199"/>
    </row>
    <row r="306" spans="5:7" x14ac:dyDescent="0.25">
      <c r="E306" s="199"/>
      <c r="F306" s="199"/>
      <c r="G306" s="199"/>
    </row>
    <row r="307" spans="5:7" x14ac:dyDescent="0.25">
      <c r="E307" s="199"/>
      <c r="F307" s="199"/>
      <c r="G307" s="199"/>
    </row>
    <row r="308" spans="5:7" x14ac:dyDescent="0.25">
      <c r="E308" s="199"/>
      <c r="F308" s="199"/>
      <c r="G308" s="199"/>
    </row>
    <row r="309" spans="5:7" x14ac:dyDescent="0.25">
      <c r="E309" s="199"/>
      <c r="F309" s="199"/>
      <c r="G309" s="199"/>
    </row>
    <row r="310" spans="5:7" x14ac:dyDescent="0.25">
      <c r="E310" s="199"/>
      <c r="F310" s="199"/>
      <c r="G310" s="199"/>
    </row>
    <row r="311" spans="5:7" x14ac:dyDescent="0.25">
      <c r="E311" s="199"/>
      <c r="F311" s="199"/>
      <c r="G311" s="199"/>
    </row>
    <row r="312" spans="5:7" x14ac:dyDescent="0.25">
      <c r="E312" s="199"/>
      <c r="F312" s="199"/>
      <c r="G312" s="199"/>
    </row>
    <row r="313" spans="5:7" x14ac:dyDescent="0.25">
      <c r="E313" s="199"/>
      <c r="F313" s="199"/>
      <c r="G313" s="199"/>
    </row>
    <row r="314" spans="5:7" x14ac:dyDescent="0.25">
      <c r="E314" s="199"/>
      <c r="F314" s="199"/>
      <c r="G314" s="199"/>
    </row>
    <row r="315" spans="5:7" x14ac:dyDescent="0.25">
      <c r="E315" s="199"/>
      <c r="F315" s="199"/>
      <c r="G315" s="199"/>
    </row>
    <row r="316" spans="5:7" x14ac:dyDescent="0.25">
      <c r="E316" s="199"/>
      <c r="F316" s="199"/>
      <c r="G316" s="199"/>
    </row>
    <row r="317" spans="5:7" x14ac:dyDescent="0.25">
      <c r="E317" s="199"/>
      <c r="F317" s="199"/>
      <c r="G317" s="199"/>
    </row>
    <row r="318" spans="5:7" x14ac:dyDescent="0.25">
      <c r="E318" s="199"/>
      <c r="F318" s="199"/>
      <c r="G318" s="199"/>
    </row>
    <row r="319" spans="5:7" x14ac:dyDescent="0.25">
      <c r="E319" s="199"/>
      <c r="F319" s="199"/>
      <c r="G319" s="199"/>
    </row>
    <row r="320" spans="5:7" x14ac:dyDescent="0.25">
      <c r="E320" s="199"/>
      <c r="F320" s="199"/>
      <c r="G320" s="199"/>
    </row>
    <row r="321" spans="5:7" x14ac:dyDescent="0.25">
      <c r="E321" s="199"/>
      <c r="F321" s="199"/>
      <c r="G321" s="199"/>
    </row>
    <row r="322" spans="5:7" x14ac:dyDescent="0.25">
      <c r="E322" s="199"/>
      <c r="F322" s="199"/>
      <c r="G322" s="199"/>
    </row>
    <row r="323" spans="5:7" x14ac:dyDescent="0.25">
      <c r="E323" s="199"/>
      <c r="F323" s="199"/>
      <c r="G323" s="199"/>
    </row>
    <row r="324" spans="5:7" x14ac:dyDescent="0.25">
      <c r="E324" s="199"/>
      <c r="F324" s="199"/>
      <c r="G324" s="199"/>
    </row>
    <row r="325" spans="5:7" x14ac:dyDescent="0.25">
      <c r="E325" s="199"/>
      <c r="F325" s="199"/>
      <c r="G325" s="199"/>
    </row>
    <row r="326" spans="5:7" x14ac:dyDescent="0.25">
      <c r="E326" s="199"/>
      <c r="F326" s="199"/>
      <c r="G326" s="199"/>
    </row>
    <row r="327" spans="5:7" x14ac:dyDescent="0.25">
      <c r="E327" s="199"/>
      <c r="F327" s="199"/>
      <c r="G327" s="199"/>
    </row>
    <row r="328" spans="5:7" x14ac:dyDescent="0.25">
      <c r="E328" s="199"/>
      <c r="F328" s="199"/>
      <c r="G328" s="199"/>
    </row>
    <row r="329" spans="5:7" x14ac:dyDescent="0.25">
      <c r="E329" s="199"/>
      <c r="F329" s="199"/>
      <c r="G329" s="199"/>
    </row>
    <row r="330" spans="5:7" x14ac:dyDescent="0.25">
      <c r="E330" s="199"/>
      <c r="F330" s="199"/>
      <c r="G330" s="199"/>
    </row>
    <row r="331" spans="5:7" x14ac:dyDescent="0.25">
      <c r="E331" s="199"/>
      <c r="F331" s="199"/>
      <c r="G331" s="199"/>
    </row>
    <row r="332" spans="5:7" x14ac:dyDescent="0.25">
      <c r="E332" s="199"/>
      <c r="F332" s="199"/>
      <c r="G332" s="199"/>
    </row>
    <row r="333" spans="5:7" x14ac:dyDescent="0.25">
      <c r="E333" s="199"/>
      <c r="F333" s="199"/>
      <c r="G333" s="199"/>
    </row>
    <row r="334" spans="5:7" x14ac:dyDescent="0.25">
      <c r="E334" s="199"/>
      <c r="F334" s="199"/>
      <c r="G334" s="199"/>
    </row>
    <row r="335" spans="5:7" x14ac:dyDescent="0.25">
      <c r="E335" s="199"/>
      <c r="F335" s="199"/>
      <c r="G335" s="199"/>
    </row>
    <row r="336" spans="5:7" x14ac:dyDescent="0.25">
      <c r="E336" s="199"/>
      <c r="F336" s="199"/>
      <c r="G336" s="199"/>
    </row>
    <row r="337" spans="5:7" x14ac:dyDescent="0.25">
      <c r="E337" s="199"/>
      <c r="F337" s="199"/>
      <c r="G337" s="199"/>
    </row>
    <row r="338" spans="5:7" x14ac:dyDescent="0.25">
      <c r="E338" s="199"/>
      <c r="F338" s="199"/>
      <c r="G338" s="199"/>
    </row>
    <row r="339" spans="5:7" x14ac:dyDescent="0.25">
      <c r="E339" s="199"/>
      <c r="F339" s="199"/>
      <c r="G339" s="199"/>
    </row>
    <row r="340" spans="5:7" x14ac:dyDescent="0.25">
      <c r="E340" s="199"/>
      <c r="F340" s="199"/>
      <c r="G340" s="199"/>
    </row>
    <row r="341" spans="5:7" x14ac:dyDescent="0.25">
      <c r="E341" s="199"/>
      <c r="F341" s="199"/>
      <c r="G341" s="199"/>
    </row>
    <row r="342" spans="5:7" x14ac:dyDescent="0.25">
      <c r="E342" s="199"/>
      <c r="F342" s="199"/>
      <c r="G342" s="199"/>
    </row>
    <row r="343" spans="5:7" x14ac:dyDescent="0.25">
      <c r="E343" s="199"/>
      <c r="F343" s="199"/>
      <c r="G343" s="199"/>
    </row>
    <row r="344" spans="5:7" x14ac:dyDescent="0.25">
      <c r="E344" s="199"/>
      <c r="F344" s="199"/>
      <c r="G344" s="199"/>
    </row>
    <row r="345" spans="5:7" x14ac:dyDescent="0.25">
      <c r="E345" s="199"/>
      <c r="F345" s="199"/>
      <c r="G345" s="199"/>
    </row>
    <row r="346" spans="5:7" x14ac:dyDescent="0.25">
      <c r="E346" s="199"/>
      <c r="F346" s="199"/>
      <c r="G346" s="199"/>
    </row>
    <row r="347" spans="5:7" x14ac:dyDescent="0.25">
      <c r="E347" s="199"/>
      <c r="F347" s="199"/>
      <c r="G347" s="199"/>
    </row>
    <row r="348" spans="5:7" x14ac:dyDescent="0.25">
      <c r="E348" s="199"/>
      <c r="F348" s="199"/>
      <c r="G348" s="199"/>
    </row>
    <row r="349" spans="5:7" x14ac:dyDescent="0.25">
      <c r="E349" s="199"/>
      <c r="F349" s="199"/>
      <c r="G349" s="199"/>
    </row>
    <row r="350" spans="5:7" x14ac:dyDescent="0.25">
      <c r="E350" s="199"/>
      <c r="F350" s="199"/>
      <c r="G350" s="199"/>
    </row>
    <row r="351" spans="5:7" x14ac:dyDescent="0.25">
      <c r="E351" s="199"/>
      <c r="F351" s="199"/>
      <c r="G351" s="199"/>
    </row>
    <row r="352" spans="5:7" x14ac:dyDescent="0.25">
      <c r="E352" s="199"/>
      <c r="F352" s="199"/>
      <c r="G352" s="199"/>
    </row>
    <row r="353" spans="5:7" x14ac:dyDescent="0.25">
      <c r="E353" s="199"/>
      <c r="F353" s="199"/>
      <c r="G353" s="199"/>
    </row>
    <row r="354" spans="5:7" x14ac:dyDescent="0.25">
      <c r="E354" s="199"/>
      <c r="F354" s="199"/>
      <c r="G354" s="199"/>
    </row>
    <row r="355" spans="5:7" x14ac:dyDescent="0.25">
      <c r="E355" s="199"/>
      <c r="F355" s="199"/>
      <c r="G355" s="199"/>
    </row>
    <row r="356" spans="5:7" x14ac:dyDescent="0.25">
      <c r="E356" s="199"/>
      <c r="F356" s="199"/>
      <c r="G356" s="199"/>
    </row>
    <row r="357" spans="5:7" x14ac:dyDescent="0.25">
      <c r="E357" s="199"/>
      <c r="F357" s="199"/>
      <c r="G357" s="199"/>
    </row>
    <row r="358" spans="5:7" x14ac:dyDescent="0.25">
      <c r="E358" s="199"/>
      <c r="F358" s="199"/>
      <c r="G358" s="199"/>
    </row>
    <row r="359" spans="5:7" x14ac:dyDescent="0.25">
      <c r="E359" s="199"/>
      <c r="F359" s="199"/>
      <c r="G359" s="199"/>
    </row>
    <row r="360" spans="5:7" x14ac:dyDescent="0.25">
      <c r="E360" s="199"/>
      <c r="F360" s="199"/>
      <c r="G360" s="199"/>
    </row>
    <row r="361" spans="5:7" x14ac:dyDescent="0.25">
      <c r="E361" s="199"/>
      <c r="F361" s="199"/>
      <c r="G361" s="199"/>
    </row>
    <row r="362" spans="5:7" x14ac:dyDescent="0.25">
      <c r="E362" s="199"/>
      <c r="F362" s="199"/>
      <c r="G362" s="199"/>
    </row>
    <row r="363" spans="5:7" x14ac:dyDescent="0.25">
      <c r="E363" s="199"/>
      <c r="F363" s="199"/>
      <c r="G363" s="199"/>
    </row>
    <row r="364" spans="5:7" x14ac:dyDescent="0.25">
      <c r="E364" s="199"/>
      <c r="F364" s="199"/>
      <c r="G364" s="199"/>
    </row>
    <row r="365" spans="5:7" x14ac:dyDescent="0.25">
      <c r="E365" s="199"/>
      <c r="F365" s="199"/>
      <c r="G365" s="199"/>
    </row>
    <row r="366" spans="5:7" x14ac:dyDescent="0.25">
      <c r="E366" s="199"/>
      <c r="F366" s="199"/>
      <c r="G366" s="199"/>
    </row>
    <row r="367" spans="5:7" x14ac:dyDescent="0.25">
      <c r="E367" s="199"/>
      <c r="F367" s="199"/>
      <c r="G367" s="199"/>
    </row>
    <row r="368" spans="5:7" x14ac:dyDescent="0.25">
      <c r="E368" s="199"/>
      <c r="F368" s="199"/>
      <c r="G368" s="199"/>
    </row>
    <row r="369" spans="5:7" x14ac:dyDescent="0.25">
      <c r="E369" s="199"/>
      <c r="F369" s="199"/>
      <c r="G369" s="199"/>
    </row>
    <row r="370" spans="5:7" x14ac:dyDescent="0.25">
      <c r="E370" s="199"/>
      <c r="F370" s="199"/>
      <c r="G370" s="199"/>
    </row>
    <row r="371" spans="5:7" x14ac:dyDescent="0.25">
      <c r="E371" s="199"/>
      <c r="F371" s="199"/>
      <c r="G371" s="199"/>
    </row>
    <row r="372" spans="5:7" x14ac:dyDescent="0.25">
      <c r="E372" s="199"/>
      <c r="F372" s="199"/>
      <c r="G372" s="199"/>
    </row>
    <row r="373" spans="5:7" x14ac:dyDescent="0.25">
      <c r="E373" s="199"/>
      <c r="F373" s="199"/>
      <c r="G373" s="199"/>
    </row>
    <row r="374" spans="5:7" x14ac:dyDescent="0.25">
      <c r="E374" s="199"/>
      <c r="F374" s="199"/>
      <c r="G374" s="199"/>
    </row>
    <row r="375" spans="5:7" x14ac:dyDescent="0.25">
      <c r="E375" s="199"/>
      <c r="F375" s="199"/>
      <c r="G375" s="199"/>
    </row>
    <row r="376" spans="5:7" x14ac:dyDescent="0.25">
      <c r="E376" s="199"/>
      <c r="F376" s="199"/>
      <c r="G376" s="199"/>
    </row>
    <row r="377" spans="5:7" x14ac:dyDescent="0.25">
      <c r="E377" s="199"/>
      <c r="F377" s="199"/>
      <c r="G377" s="199"/>
    </row>
    <row r="378" spans="5:7" x14ac:dyDescent="0.25">
      <c r="E378" s="199"/>
      <c r="F378" s="199"/>
      <c r="G378" s="199"/>
    </row>
    <row r="379" spans="5:7" x14ac:dyDescent="0.25">
      <c r="E379" s="199"/>
      <c r="F379" s="199"/>
      <c r="G379" s="199"/>
    </row>
    <row r="380" spans="5:7" x14ac:dyDescent="0.25">
      <c r="E380" s="199"/>
      <c r="F380" s="199"/>
      <c r="G380" s="199"/>
    </row>
    <row r="381" spans="5:7" x14ac:dyDescent="0.25">
      <c r="E381" s="199"/>
      <c r="F381" s="199"/>
      <c r="G381" s="199"/>
    </row>
    <row r="382" spans="5:7" x14ac:dyDescent="0.25">
      <c r="E382" s="199"/>
      <c r="F382" s="199"/>
      <c r="G382" s="199"/>
    </row>
    <row r="383" spans="5:7" x14ac:dyDescent="0.25">
      <c r="E383" s="199"/>
      <c r="F383" s="199"/>
      <c r="G383" s="199"/>
    </row>
    <row r="384" spans="5:7" x14ac:dyDescent="0.25">
      <c r="E384" s="199"/>
      <c r="F384" s="199"/>
      <c r="G384" s="199"/>
    </row>
    <row r="385" spans="5:7" x14ac:dyDescent="0.25">
      <c r="E385" s="199"/>
      <c r="F385" s="199"/>
      <c r="G385" s="199"/>
    </row>
    <row r="386" spans="5:7" x14ac:dyDescent="0.25">
      <c r="E386" s="199"/>
      <c r="F386" s="199"/>
      <c r="G386" s="199"/>
    </row>
    <row r="387" spans="5:7" x14ac:dyDescent="0.25">
      <c r="E387" s="199"/>
      <c r="F387" s="199"/>
      <c r="G387" s="199"/>
    </row>
    <row r="388" spans="5:7" x14ac:dyDescent="0.25">
      <c r="E388" s="199"/>
      <c r="F388" s="199"/>
      <c r="G388" s="199"/>
    </row>
    <row r="389" spans="5:7" x14ac:dyDescent="0.25">
      <c r="E389" s="199"/>
      <c r="F389" s="199"/>
      <c r="G389" s="199"/>
    </row>
    <row r="390" spans="5:7" x14ac:dyDescent="0.25">
      <c r="E390" s="199"/>
      <c r="F390" s="199"/>
      <c r="G390" s="199"/>
    </row>
    <row r="391" spans="5:7" x14ac:dyDescent="0.25">
      <c r="E391" s="199"/>
      <c r="F391" s="199"/>
      <c r="G391" s="199"/>
    </row>
    <row r="392" spans="5:7" x14ac:dyDescent="0.25">
      <c r="E392" s="199"/>
      <c r="F392" s="199"/>
      <c r="G392" s="199"/>
    </row>
    <row r="393" spans="5:7" x14ac:dyDescent="0.25">
      <c r="E393" s="199"/>
      <c r="F393" s="199"/>
      <c r="G393" s="199"/>
    </row>
    <row r="394" spans="5:7" x14ac:dyDescent="0.25">
      <c r="E394" s="199"/>
      <c r="F394" s="199"/>
      <c r="G394" s="199"/>
    </row>
    <row r="395" spans="5:7" x14ac:dyDescent="0.25">
      <c r="E395" s="199"/>
      <c r="F395" s="199"/>
      <c r="G395" s="199"/>
    </row>
    <row r="396" spans="5:7" x14ac:dyDescent="0.25">
      <c r="E396" s="199"/>
      <c r="F396" s="199"/>
      <c r="G396" s="199"/>
    </row>
    <row r="397" spans="5:7" x14ac:dyDescent="0.25">
      <c r="E397" s="199"/>
      <c r="F397" s="199"/>
      <c r="G397" s="199"/>
    </row>
    <row r="398" spans="5:7" x14ac:dyDescent="0.25">
      <c r="E398" s="199"/>
      <c r="F398" s="199"/>
      <c r="G398" s="199"/>
    </row>
    <row r="399" spans="5:7" x14ac:dyDescent="0.25">
      <c r="E399" s="199"/>
      <c r="F399" s="199"/>
      <c r="G399" s="199"/>
    </row>
    <row r="400" spans="5:7" x14ac:dyDescent="0.25">
      <c r="E400" s="199"/>
      <c r="F400" s="199"/>
      <c r="G400" s="199"/>
    </row>
    <row r="401" spans="5:7" x14ac:dyDescent="0.25">
      <c r="E401" s="199"/>
      <c r="F401" s="199"/>
      <c r="G401" s="199"/>
    </row>
    <row r="402" spans="5:7" x14ac:dyDescent="0.25">
      <c r="E402" s="199"/>
      <c r="F402" s="199"/>
      <c r="G402" s="199"/>
    </row>
    <row r="403" spans="5:7" x14ac:dyDescent="0.25">
      <c r="E403" s="199"/>
      <c r="F403" s="199"/>
      <c r="G403" s="199"/>
    </row>
    <row r="404" spans="5:7" x14ac:dyDescent="0.25">
      <c r="E404" s="199"/>
      <c r="F404" s="199"/>
      <c r="G404" s="199"/>
    </row>
    <row r="405" spans="5:7" x14ac:dyDescent="0.25">
      <c r="E405" s="199"/>
      <c r="F405" s="199"/>
      <c r="G405" s="199"/>
    </row>
    <row r="406" spans="5:7" x14ac:dyDescent="0.25">
      <c r="E406" s="199"/>
      <c r="F406" s="199"/>
      <c r="G406" s="199"/>
    </row>
    <row r="407" spans="5:7" x14ac:dyDescent="0.25">
      <c r="E407" s="199"/>
      <c r="F407" s="199"/>
      <c r="G407" s="199"/>
    </row>
    <row r="408" spans="5:7" x14ac:dyDescent="0.25">
      <c r="E408" s="199"/>
      <c r="F408" s="199"/>
      <c r="G408" s="199"/>
    </row>
    <row r="409" spans="5:7" x14ac:dyDescent="0.25">
      <c r="E409" s="199"/>
      <c r="F409" s="199"/>
      <c r="G409" s="199"/>
    </row>
    <row r="410" spans="5:7" x14ac:dyDescent="0.25">
      <c r="E410" s="199"/>
      <c r="F410" s="199"/>
      <c r="G410" s="199"/>
    </row>
    <row r="411" spans="5:7" x14ac:dyDescent="0.25">
      <c r="E411" s="199"/>
      <c r="F411" s="199"/>
      <c r="G411" s="199"/>
    </row>
    <row r="412" spans="5:7" x14ac:dyDescent="0.25">
      <c r="E412" s="199"/>
      <c r="F412" s="199"/>
      <c r="G412" s="199"/>
    </row>
    <row r="413" spans="5:7" x14ac:dyDescent="0.25">
      <c r="E413" s="199"/>
      <c r="F413" s="199"/>
      <c r="G413" s="199"/>
    </row>
    <row r="414" spans="5:7" x14ac:dyDescent="0.25">
      <c r="E414" s="199"/>
      <c r="F414" s="199"/>
      <c r="G414" s="199"/>
    </row>
    <row r="415" spans="5:7" x14ac:dyDescent="0.25">
      <c r="E415" s="199"/>
      <c r="F415" s="199"/>
      <c r="G415" s="199"/>
    </row>
    <row r="416" spans="5:7" x14ac:dyDescent="0.25">
      <c r="E416" s="199"/>
      <c r="F416" s="199"/>
      <c r="G416" s="199"/>
    </row>
    <row r="417" spans="5:7" x14ac:dyDescent="0.25">
      <c r="E417" s="199"/>
      <c r="F417" s="199"/>
      <c r="G417" s="199"/>
    </row>
    <row r="418" spans="5:7" x14ac:dyDescent="0.25">
      <c r="E418" s="199"/>
      <c r="F418" s="199"/>
      <c r="G418" s="199"/>
    </row>
    <row r="419" spans="5:7" x14ac:dyDescent="0.25">
      <c r="E419" s="199"/>
      <c r="F419" s="199"/>
      <c r="G419" s="199"/>
    </row>
    <row r="420" spans="5:7" x14ac:dyDescent="0.25">
      <c r="E420" s="199"/>
      <c r="F420" s="199"/>
      <c r="G420" s="199"/>
    </row>
    <row r="421" spans="5:7" x14ac:dyDescent="0.25">
      <c r="E421" s="199"/>
      <c r="F421" s="199"/>
      <c r="G421" s="199"/>
    </row>
    <row r="422" spans="5:7" x14ac:dyDescent="0.25">
      <c r="E422" s="199"/>
      <c r="F422" s="199"/>
      <c r="G422" s="199"/>
    </row>
    <row r="423" spans="5:7" x14ac:dyDescent="0.25">
      <c r="E423" s="199"/>
      <c r="F423" s="199"/>
      <c r="G423" s="199"/>
    </row>
    <row r="424" spans="5:7" x14ac:dyDescent="0.25">
      <c r="E424" s="199"/>
      <c r="F424" s="199"/>
      <c r="G424" s="199"/>
    </row>
    <row r="425" spans="5:7" x14ac:dyDescent="0.25">
      <c r="E425" s="199"/>
      <c r="F425" s="199"/>
      <c r="G425" s="199"/>
    </row>
    <row r="426" spans="5:7" x14ac:dyDescent="0.25">
      <c r="E426" s="199"/>
      <c r="F426" s="199"/>
      <c r="G426" s="199"/>
    </row>
    <row r="427" spans="5:7" x14ac:dyDescent="0.25">
      <c r="E427" s="199"/>
      <c r="F427" s="199"/>
      <c r="G427" s="199"/>
    </row>
    <row r="428" spans="5:7" x14ac:dyDescent="0.25">
      <c r="E428" s="199"/>
      <c r="F428" s="199"/>
      <c r="G428" s="199"/>
    </row>
    <row r="429" spans="5:7" x14ac:dyDescent="0.25">
      <c r="E429" s="199"/>
      <c r="F429" s="199"/>
      <c r="G429" s="199"/>
    </row>
    <row r="430" spans="5:7" x14ac:dyDescent="0.25">
      <c r="E430" s="199"/>
      <c r="F430" s="199"/>
      <c r="G430" s="199"/>
    </row>
    <row r="431" spans="5:7" x14ac:dyDescent="0.25">
      <c r="E431" s="199"/>
      <c r="F431" s="199"/>
      <c r="G431" s="199"/>
    </row>
    <row r="432" spans="5:7" x14ac:dyDescent="0.25">
      <c r="E432" s="199"/>
      <c r="F432" s="199"/>
      <c r="G432" s="199"/>
    </row>
    <row r="433" spans="5:7" x14ac:dyDescent="0.25">
      <c r="E433" s="199"/>
      <c r="F433" s="199"/>
      <c r="G433" s="199"/>
    </row>
    <row r="434" spans="5:7" x14ac:dyDescent="0.25">
      <c r="E434" s="199"/>
      <c r="F434" s="199"/>
      <c r="G434" s="199"/>
    </row>
    <row r="435" spans="5:7" x14ac:dyDescent="0.25">
      <c r="E435" s="199"/>
      <c r="F435" s="199"/>
      <c r="G435" s="199"/>
    </row>
    <row r="436" spans="5:7" x14ac:dyDescent="0.25">
      <c r="E436" s="199"/>
      <c r="F436" s="199"/>
      <c r="G436" s="199"/>
    </row>
    <row r="437" spans="5:7" x14ac:dyDescent="0.25">
      <c r="E437" s="199"/>
      <c r="F437" s="199"/>
      <c r="G437" s="199"/>
    </row>
    <row r="438" spans="5:7" x14ac:dyDescent="0.25">
      <c r="E438" s="199"/>
      <c r="F438" s="199"/>
      <c r="G438" s="199"/>
    </row>
    <row r="439" spans="5:7" x14ac:dyDescent="0.25">
      <c r="E439" s="199"/>
      <c r="F439" s="199"/>
      <c r="G439" s="199"/>
    </row>
    <row r="440" spans="5:7" x14ac:dyDescent="0.25">
      <c r="E440" s="199"/>
      <c r="F440" s="199"/>
      <c r="G440" s="199"/>
    </row>
    <row r="441" spans="5:7" x14ac:dyDescent="0.25">
      <c r="E441" s="199"/>
      <c r="F441" s="199"/>
      <c r="G441" s="199"/>
    </row>
    <row r="442" spans="5:7" x14ac:dyDescent="0.25">
      <c r="E442" s="199"/>
      <c r="F442" s="199"/>
      <c r="G442" s="199"/>
    </row>
    <row r="443" spans="5:7" x14ac:dyDescent="0.25">
      <c r="E443" s="199"/>
      <c r="F443" s="199"/>
      <c r="G443" s="199"/>
    </row>
    <row r="444" spans="5:7" x14ac:dyDescent="0.25">
      <c r="E444" s="199"/>
      <c r="F444" s="199"/>
      <c r="G444" s="199"/>
    </row>
    <row r="445" spans="5:7" x14ac:dyDescent="0.25">
      <c r="E445" s="199"/>
      <c r="F445" s="199"/>
      <c r="G445" s="199"/>
    </row>
    <row r="446" spans="5:7" x14ac:dyDescent="0.25">
      <c r="E446" s="199"/>
      <c r="F446" s="199"/>
      <c r="G446" s="199"/>
    </row>
    <row r="447" spans="5:7" x14ac:dyDescent="0.25">
      <c r="E447" s="199"/>
      <c r="F447" s="199"/>
      <c r="G447" s="199"/>
    </row>
    <row r="448" spans="5:7" x14ac:dyDescent="0.25">
      <c r="E448" s="199"/>
      <c r="F448" s="199"/>
      <c r="G448" s="199"/>
    </row>
    <row r="449" spans="5:7" x14ac:dyDescent="0.25">
      <c r="E449" s="199"/>
      <c r="F449" s="199"/>
      <c r="G449" s="199"/>
    </row>
    <row r="450" spans="5:7" x14ac:dyDescent="0.25">
      <c r="E450" s="199"/>
      <c r="F450" s="199"/>
      <c r="G450" s="199"/>
    </row>
    <row r="451" spans="5:7" x14ac:dyDescent="0.25">
      <c r="E451" s="199"/>
      <c r="F451" s="199"/>
      <c r="G451" s="199"/>
    </row>
    <row r="452" spans="5:7" x14ac:dyDescent="0.25">
      <c r="E452" s="199"/>
      <c r="F452" s="199"/>
      <c r="G452" s="199"/>
    </row>
    <row r="453" spans="5:7" x14ac:dyDescent="0.25">
      <c r="E453" s="199"/>
      <c r="F453" s="199"/>
      <c r="G453" s="199"/>
    </row>
    <row r="454" spans="5:7" x14ac:dyDescent="0.25">
      <c r="E454" s="199"/>
      <c r="F454" s="199"/>
      <c r="G454" s="199"/>
    </row>
    <row r="455" spans="5:7" x14ac:dyDescent="0.25">
      <c r="E455" s="199"/>
      <c r="F455" s="199"/>
      <c r="G455" s="199"/>
    </row>
    <row r="456" spans="5:7" x14ac:dyDescent="0.25">
      <c r="E456" s="199"/>
      <c r="F456" s="199"/>
      <c r="G456" s="199"/>
    </row>
    <row r="457" spans="5:7" x14ac:dyDescent="0.25">
      <c r="E457" s="199"/>
      <c r="F457" s="199"/>
      <c r="G457" s="199"/>
    </row>
    <row r="458" spans="5:7" x14ac:dyDescent="0.25">
      <c r="E458" s="199"/>
      <c r="F458" s="199"/>
      <c r="G458" s="199"/>
    </row>
    <row r="459" spans="5:7" x14ac:dyDescent="0.25">
      <c r="E459" s="199"/>
      <c r="F459" s="199"/>
      <c r="G459" s="199"/>
    </row>
    <row r="460" spans="5:7" x14ac:dyDescent="0.25">
      <c r="E460" s="199"/>
      <c r="F460" s="199"/>
      <c r="G460" s="199"/>
    </row>
    <row r="461" spans="5:7" x14ac:dyDescent="0.25">
      <c r="E461" s="199"/>
      <c r="F461" s="199"/>
      <c r="G461" s="199"/>
    </row>
    <row r="462" spans="5:7" x14ac:dyDescent="0.25">
      <c r="E462" s="199"/>
      <c r="F462" s="199"/>
      <c r="G462" s="199"/>
    </row>
    <row r="463" spans="5:7" x14ac:dyDescent="0.25">
      <c r="E463" s="199"/>
      <c r="F463" s="199"/>
      <c r="G463" s="199"/>
    </row>
    <row r="464" spans="5:7" x14ac:dyDescent="0.25">
      <c r="E464" s="199"/>
      <c r="F464" s="199"/>
      <c r="G464" s="199"/>
    </row>
    <row r="465" spans="5:7" x14ac:dyDescent="0.25">
      <c r="E465" s="199"/>
      <c r="F465" s="199"/>
      <c r="G465" s="199"/>
    </row>
    <row r="466" spans="5:7" x14ac:dyDescent="0.25">
      <c r="E466" s="199"/>
      <c r="F466" s="199"/>
      <c r="G466" s="199"/>
    </row>
    <row r="467" spans="5:7" x14ac:dyDescent="0.25">
      <c r="E467" s="199"/>
      <c r="F467" s="199"/>
      <c r="G467" s="199"/>
    </row>
    <row r="468" spans="5:7" x14ac:dyDescent="0.25">
      <c r="E468" s="199"/>
      <c r="F468" s="199"/>
      <c r="G468" s="199"/>
    </row>
    <row r="469" spans="5:7" x14ac:dyDescent="0.25">
      <c r="E469" s="199"/>
      <c r="F469" s="199"/>
      <c r="G469" s="199"/>
    </row>
    <row r="470" spans="5:7" x14ac:dyDescent="0.25">
      <c r="E470" s="199"/>
      <c r="F470" s="199"/>
      <c r="G470" s="199"/>
    </row>
    <row r="471" spans="5:7" x14ac:dyDescent="0.25">
      <c r="E471" s="199"/>
      <c r="F471" s="199"/>
      <c r="G471" s="199"/>
    </row>
    <row r="472" spans="5:7" x14ac:dyDescent="0.25">
      <c r="E472" s="199"/>
      <c r="F472" s="199"/>
      <c r="G472" s="199"/>
    </row>
    <row r="473" spans="5:7" x14ac:dyDescent="0.25">
      <c r="E473" s="199"/>
      <c r="F473" s="199"/>
      <c r="G473" s="199"/>
    </row>
    <row r="474" spans="5:7" x14ac:dyDescent="0.25">
      <c r="E474" s="199"/>
      <c r="F474" s="199"/>
      <c r="G474" s="199"/>
    </row>
    <row r="475" spans="5:7" x14ac:dyDescent="0.25">
      <c r="E475" s="199"/>
      <c r="F475" s="199"/>
      <c r="G475" s="199"/>
    </row>
    <row r="476" spans="5:7" x14ac:dyDescent="0.25">
      <c r="E476" s="199"/>
      <c r="F476" s="199"/>
      <c r="G476" s="199"/>
    </row>
    <row r="477" spans="5:7" x14ac:dyDescent="0.25">
      <c r="E477" s="199"/>
      <c r="F477" s="199"/>
      <c r="G477" s="199"/>
    </row>
    <row r="478" spans="5:7" x14ac:dyDescent="0.25">
      <c r="E478" s="199"/>
      <c r="F478" s="199"/>
      <c r="G478" s="199"/>
    </row>
    <row r="479" spans="5:7" x14ac:dyDescent="0.25">
      <c r="E479" s="199"/>
      <c r="F479" s="199"/>
      <c r="G479" s="199"/>
    </row>
    <row r="480" spans="5:7" x14ac:dyDescent="0.25">
      <c r="E480" s="199"/>
      <c r="F480" s="199"/>
      <c r="G480" s="199"/>
    </row>
    <row r="481" spans="5:7" x14ac:dyDescent="0.25">
      <c r="E481" s="199"/>
      <c r="F481" s="199"/>
      <c r="G481" s="199"/>
    </row>
    <row r="482" spans="5:7" x14ac:dyDescent="0.25">
      <c r="E482" s="199"/>
      <c r="F482" s="199"/>
      <c r="G482" s="199"/>
    </row>
    <row r="483" spans="5:7" x14ac:dyDescent="0.25">
      <c r="E483" s="199"/>
      <c r="F483" s="199"/>
      <c r="G483" s="199"/>
    </row>
    <row r="484" spans="5:7" x14ac:dyDescent="0.25">
      <c r="E484" s="199"/>
      <c r="F484" s="199"/>
      <c r="G484" s="199"/>
    </row>
    <row r="485" spans="5:7" x14ac:dyDescent="0.25">
      <c r="E485" s="199"/>
      <c r="F485" s="199"/>
      <c r="G485" s="199"/>
    </row>
    <row r="486" spans="5:7" x14ac:dyDescent="0.25">
      <c r="E486" s="199"/>
      <c r="F486" s="199"/>
      <c r="G486" s="199"/>
    </row>
    <row r="487" spans="5:7" x14ac:dyDescent="0.25">
      <c r="E487" s="199"/>
      <c r="F487" s="199"/>
      <c r="G487" s="199"/>
    </row>
    <row r="488" spans="5:7" x14ac:dyDescent="0.25">
      <c r="E488" s="199"/>
      <c r="F488" s="199"/>
      <c r="G488" s="199"/>
    </row>
    <row r="489" spans="5:7" x14ac:dyDescent="0.25">
      <c r="E489" s="199"/>
      <c r="F489" s="199"/>
      <c r="G489" s="199"/>
    </row>
    <row r="490" spans="5:7" x14ac:dyDescent="0.25">
      <c r="E490" s="199"/>
      <c r="F490" s="199"/>
      <c r="G490" s="199"/>
    </row>
    <row r="491" spans="5:7" x14ac:dyDescent="0.25">
      <c r="E491" s="199"/>
      <c r="F491" s="199"/>
      <c r="G491" s="199"/>
    </row>
    <row r="492" spans="5:7" x14ac:dyDescent="0.25">
      <c r="E492" s="199"/>
      <c r="F492" s="199"/>
      <c r="G492" s="199"/>
    </row>
    <row r="493" spans="5:7" x14ac:dyDescent="0.25">
      <c r="E493" s="199"/>
      <c r="F493" s="199"/>
      <c r="G493" s="199"/>
    </row>
    <row r="494" spans="5:7" x14ac:dyDescent="0.25">
      <c r="E494" s="199"/>
      <c r="F494" s="199"/>
      <c r="G494" s="199"/>
    </row>
    <row r="495" spans="5:7" x14ac:dyDescent="0.25">
      <c r="E495" s="199"/>
      <c r="F495" s="199"/>
      <c r="G495" s="199"/>
    </row>
    <row r="496" spans="5:7" x14ac:dyDescent="0.25">
      <c r="E496" s="199"/>
      <c r="F496" s="199"/>
      <c r="G496" s="199"/>
    </row>
    <row r="497" spans="5:7" x14ac:dyDescent="0.25">
      <c r="E497" s="199"/>
      <c r="F497" s="199"/>
      <c r="G497" s="199"/>
    </row>
    <row r="498" spans="5:7" x14ac:dyDescent="0.25">
      <c r="E498" s="199"/>
      <c r="F498" s="199"/>
      <c r="G498" s="199"/>
    </row>
    <row r="499" spans="5:7" x14ac:dyDescent="0.25">
      <c r="E499" s="199"/>
      <c r="F499" s="199"/>
      <c r="G499" s="199"/>
    </row>
    <row r="500" spans="5:7" x14ac:dyDescent="0.25">
      <c r="E500" s="199"/>
      <c r="F500" s="199"/>
      <c r="G500" s="199"/>
    </row>
    <row r="501" spans="5:7" x14ac:dyDescent="0.25">
      <c r="E501" s="199"/>
      <c r="F501" s="199"/>
      <c r="G501" s="199"/>
    </row>
    <row r="502" spans="5:7" x14ac:dyDescent="0.25">
      <c r="E502" s="199"/>
      <c r="F502" s="199"/>
      <c r="G502" s="199"/>
    </row>
    <row r="503" spans="5:7" x14ac:dyDescent="0.25">
      <c r="E503" s="199"/>
      <c r="F503" s="199"/>
      <c r="G503" s="199"/>
    </row>
    <row r="504" spans="5:7" x14ac:dyDescent="0.25">
      <c r="E504" s="199"/>
      <c r="F504" s="199"/>
      <c r="G504" s="199"/>
    </row>
    <row r="505" spans="5:7" x14ac:dyDescent="0.25">
      <c r="E505" s="199"/>
      <c r="F505" s="199"/>
      <c r="G505" s="199"/>
    </row>
    <row r="506" spans="5:7" x14ac:dyDescent="0.25">
      <c r="E506" s="199"/>
      <c r="F506" s="199"/>
      <c r="G506" s="199"/>
    </row>
    <row r="507" spans="5:7" x14ac:dyDescent="0.25">
      <c r="E507" s="199"/>
      <c r="F507" s="199"/>
      <c r="G507" s="199"/>
    </row>
    <row r="508" spans="5:7" x14ac:dyDescent="0.25">
      <c r="E508" s="199"/>
      <c r="F508" s="199"/>
      <c r="G508" s="199"/>
    </row>
    <row r="509" spans="5:7" x14ac:dyDescent="0.25">
      <c r="E509" s="199"/>
      <c r="F509" s="199"/>
      <c r="G509" s="199"/>
    </row>
    <row r="510" spans="5:7" x14ac:dyDescent="0.25">
      <c r="E510" s="199"/>
      <c r="F510" s="199"/>
      <c r="G510" s="199"/>
    </row>
    <row r="511" spans="5:7" x14ac:dyDescent="0.25">
      <c r="E511" s="199"/>
      <c r="F511" s="199"/>
      <c r="G511" s="199"/>
    </row>
    <row r="512" spans="5:7" x14ac:dyDescent="0.25">
      <c r="E512" s="199"/>
      <c r="F512" s="199"/>
      <c r="G512" s="199"/>
    </row>
    <row r="513" spans="5:7" x14ac:dyDescent="0.25">
      <c r="E513" s="199"/>
      <c r="F513" s="199"/>
      <c r="G513" s="199"/>
    </row>
    <row r="514" spans="5:7" x14ac:dyDescent="0.25">
      <c r="E514" s="199"/>
      <c r="F514" s="199"/>
      <c r="G514" s="199"/>
    </row>
    <row r="515" spans="5:7" x14ac:dyDescent="0.25">
      <c r="E515" s="199"/>
      <c r="F515" s="199"/>
      <c r="G515" s="199"/>
    </row>
    <row r="516" spans="5:7" x14ac:dyDescent="0.25">
      <c r="E516" s="199"/>
      <c r="F516" s="199"/>
      <c r="G516" s="199"/>
    </row>
    <row r="517" spans="5:7" x14ac:dyDescent="0.25">
      <c r="E517" s="199"/>
      <c r="F517" s="199"/>
      <c r="G517" s="199"/>
    </row>
    <row r="518" spans="5:7" x14ac:dyDescent="0.25">
      <c r="E518" s="199"/>
      <c r="F518" s="199"/>
      <c r="G518" s="199"/>
    </row>
    <row r="519" spans="5:7" x14ac:dyDescent="0.25">
      <c r="E519" s="199"/>
      <c r="F519" s="199"/>
      <c r="G519" s="199"/>
    </row>
    <row r="520" spans="5:7" x14ac:dyDescent="0.25">
      <c r="E520" s="199"/>
      <c r="F520" s="199"/>
      <c r="G520" s="199"/>
    </row>
    <row r="521" spans="5:7" x14ac:dyDescent="0.25">
      <c r="E521" s="199"/>
      <c r="F521" s="199"/>
      <c r="G521" s="199"/>
    </row>
    <row r="522" spans="5:7" x14ac:dyDescent="0.25">
      <c r="E522" s="199"/>
      <c r="F522" s="199"/>
      <c r="G522" s="199"/>
    </row>
    <row r="523" spans="5:7" x14ac:dyDescent="0.25">
      <c r="E523" s="199"/>
      <c r="F523" s="199"/>
      <c r="G523" s="199"/>
    </row>
    <row r="524" spans="5:7" x14ac:dyDescent="0.25">
      <c r="E524" s="199"/>
      <c r="F524" s="199"/>
      <c r="G524" s="199"/>
    </row>
    <row r="525" spans="5:7" x14ac:dyDescent="0.25">
      <c r="E525" s="199"/>
      <c r="F525" s="199"/>
      <c r="G525" s="199"/>
    </row>
    <row r="526" spans="5:7" x14ac:dyDescent="0.25">
      <c r="E526" s="199"/>
      <c r="F526" s="199"/>
      <c r="G526" s="199"/>
    </row>
    <row r="527" spans="5:7" x14ac:dyDescent="0.25">
      <c r="E527" s="199"/>
      <c r="F527" s="199"/>
      <c r="G527" s="199"/>
    </row>
    <row r="528" spans="5:7" x14ac:dyDescent="0.25">
      <c r="E528" s="199"/>
      <c r="F528" s="199"/>
      <c r="G528" s="199"/>
    </row>
    <row r="529" spans="5:7" x14ac:dyDescent="0.25">
      <c r="E529" s="199"/>
      <c r="F529" s="199"/>
      <c r="G529" s="199"/>
    </row>
    <row r="530" spans="5:7" x14ac:dyDescent="0.25">
      <c r="E530" s="199"/>
      <c r="F530" s="199"/>
      <c r="G530" s="199"/>
    </row>
    <row r="531" spans="5:7" x14ac:dyDescent="0.25">
      <c r="E531" s="199"/>
      <c r="F531" s="199"/>
      <c r="G531" s="199"/>
    </row>
    <row r="532" spans="5:7" x14ac:dyDescent="0.25">
      <c r="E532" s="199"/>
      <c r="F532" s="199"/>
      <c r="G532" s="199"/>
    </row>
    <row r="533" spans="5:7" x14ac:dyDescent="0.25">
      <c r="E533" s="199"/>
      <c r="F533" s="199"/>
      <c r="G533" s="199"/>
    </row>
    <row r="534" spans="5:7" x14ac:dyDescent="0.25">
      <c r="E534" s="199"/>
      <c r="F534" s="199"/>
      <c r="G534" s="199"/>
    </row>
    <row r="535" spans="5:7" x14ac:dyDescent="0.25">
      <c r="E535" s="199"/>
      <c r="F535" s="199"/>
      <c r="G535" s="199"/>
    </row>
    <row r="536" spans="5:7" x14ac:dyDescent="0.25">
      <c r="E536" s="199"/>
      <c r="F536" s="199"/>
      <c r="G536" s="199"/>
    </row>
    <row r="537" spans="5:7" x14ac:dyDescent="0.25">
      <c r="E537" s="199"/>
      <c r="F537" s="199"/>
      <c r="G537" s="199"/>
    </row>
    <row r="538" spans="5:7" x14ac:dyDescent="0.25">
      <c r="E538" s="199"/>
      <c r="F538" s="199"/>
      <c r="G538" s="199"/>
    </row>
    <row r="539" spans="5:7" x14ac:dyDescent="0.25">
      <c r="E539" s="199"/>
      <c r="F539" s="199"/>
      <c r="G539" s="199"/>
    </row>
    <row r="540" spans="5:7" x14ac:dyDescent="0.25">
      <c r="E540" s="199"/>
      <c r="F540" s="199"/>
      <c r="G540" s="199"/>
    </row>
    <row r="541" spans="5:7" x14ac:dyDescent="0.25">
      <c r="E541" s="199"/>
      <c r="F541" s="199"/>
      <c r="G541" s="199"/>
    </row>
    <row r="542" spans="5:7" x14ac:dyDescent="0.25">
      <c r="E542" s="199"/>
      <c r="F542" s="199"/>
      <c r="G542" s="199"/>
    </row>
    <row r="543" spans="5:7" x14ac:dyDescent="0.25">
      <c r="E543" s="199"/>
      <c r="F543" s="199"/>
      <c r="G543" s="199"/>
    </row>
    <row r="544" spans="5:7" x14ac:dyDescent="0.25">
      <c r="E544" s="199"/>
      <c r="F544" s="199"/>
      <c r="G544" s="199"/>
    </row>
    <row r="545" spans="5:7" x14ac:dyDescent="0.25">
      <c r="E545" s="199"/>
      <c r="F545" s="199"/>
      <c r="G545" s="199"/>
    </row>
    <row r="546" spans="5:7" x14ac:dyDescent="0.25">
      <c r="E546" s="199"/>
      <c r="F546" s="199"/>
      <c r="G546" s="199"/>
    </row>
    <row r="547" spans="5:7" x14ac:dyDescent="0.25">
      <c r="E547" s="199"/>
      <c r="F547" s="199"/>
      <c r="G547" s="199"/>
    </row>
    <row r="548" spans="5:7" x14ac:dyDescent="0.25">
      <c r="E548" s="199"/>
      <c r="F548" s="199"/>
      <c r="G548" s="199"/>
    </row>
    <row r="549" spans="5:7" x14ac:dyDescent="0.25">
      <c r="E549" s="199"/>
      <c r="F549" s="199"/>
      <c r="G549" s="199"/>
    </row>
    <row r="550" spans="5:7" x14ac:dyDescent="0.25">
      <c r="E550" s="199"/>
      <c r="F550" s="199"/>
      <c r="G550" s="199"/>
    </row>
    <row r="551" spans="5:7" x14ac:dyDescent="0.25">
      <c r="E551" s="199"/>
      <c r="F551" s="199"/>
      <c r="G551" s="199"/>
    </row>
    <row r="552" spans="5:7" x14ac:dyDescent="0.25">
      <c r="E552" s="199"/>
      <c r="F552" s="199"/>
      <c r="G552" s="199"/>
    </row>
    <row r="553" spans="5:7" x14ac:dyDescent="0.25">
      <c r="E553" s="199"/>
      <c r="F553" s="199"/>
      <c r="G553" s="199"/>
    </row>
    <row r="554" spans="5:7" x14ac:dyDescent="0.25">
      <c r="E554" s="199"/>
      <c r="F554" s="199"/>
      <c r="G554" s="199"/>
    </row>
    <row r="555" spans="5:7" x14ac:dyDescent="0.25">
      <c r="E555" s="199"/>
      <c r="F555" s="199"/>
      <c r="G555" s="199"/>
    </row>
    <row r="556" spans="5:7" x14ac:dyDescent="0.25">
      <c r="E556" s="199"/>
      <c r="F556" s="199"/>
      <c r="G556" s="199"/>
    </row>
    <row r="557" spans="5:7" x14ac:dyDescent="0.25">
      <c r="E557" s="199"/>
      <c r="F557" s="199"/>
      <c r="G557" s="199"/>
    </row>
    <row r="558" spans="5:7" x14ac:dyDescent="0.25">
      <c r="E558" s="199"/>
      <c r="F558" s="199"/>
      <c r="G558" s="199"/>
    </row>
    <row r="559" spans="5:7" x14ac:dyDescent="0.25">
      <c r="E559" s="199"/>
      <c r="F559" s="199"/>
      <c r="G559" s="199"/>
    </row>
    <row r="560" spans="5:7" x14ac:dyDescent="0.25">
      <c r="E560" s="199"/>
      <c r="F560" s="199"/>
      <c r="G560" s="199"/>
    </row>
    <row r="561" spans="5:7" x14ac:dyDescent="0.25">
      <c r="E561" s="199"/>
      <c r="F561" s="199"/>
      <c r="G561" s="199"/>
    </row>
    <row r="562" spans="5:7" x14ac:dyDescent="0.25">
      <c r="E562" s="199"/>
      <c r="F562" s="199"/>
      <c r="G562" s="199"/>
    </row>
    <row r="563" spans="5:7" x14ac:dyDescent="0.25">
      <c r="E563" s="199"/>
      <c r="F563" s="199"/>
      <c r="G563" s="199"/>
    </row>
    <row r="564" spans="5:7" x14ac:dyDescent="0.25">
      <c r="E564" s="199"/>
      <c r="F564" s="199"/>
      <c r="G564" s="199"/>
    </row>
    <row r="565" spans="5:7" x14ac:dyDescent="0.25">
      <c r="E565" s="199"/>
      <c r="F565" s="199"/>
      <c r="G565" s="199"/>
    </row>
    <row r="933" spans="5:7" x14ac:dyDescent="0.25">
      <c r="E933" s="199"/>
      <c r="F933" s="199"/>
      <c r="G933" s="199"/>
    </row>
  </sheetData>
  <mergeCells count="6">
    <mergeCell ref="E123:G123"/>
    <mergeCell ref="B2:C2"/>
    <mergeCell ref="D6:D7"/>
    <mergeCell ref="E43:G43"/>
    <mergeCell ref="D89:D90"/>
    <mergeCell ref="E61:G63"/>
  </mergeCells>
  <printOptions horizontalCentered="1"/>
  <pageMargins left="0.23622047244094491" right="0.23622047244094491" top="0.74803149606299213" bottom="0.74803149606299213" header="0.31496062992125984" footer="0.31496062992125984"/>
  <pageSetup paperSize="9" scale="92" fitToHeight="0" orientation="portrait" r:id="rId1"/>
  <rowBreaks count="2" manualBreakCount="2">
    <brk id="45" min="4" max="6" man="1"/>
    <brk id="94" min="4" max="6" man="1"/>
  </rowBreaks>
  <customProperties>
    <customPr name="_pios_id" r:id="rId2"/>
  </customProperties>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D7A6-6635-4C63-B072-1D0BA085D2EA}">
  <sheetPr codeName="Sheet37">
    <tabColor theme="9" tint="0.79998168889431442"/>
  </sheetPr>
  <dimension ref="A1:H161"/>
  <sheetViews>
    <sheetView showGridLines="0" view="pageBreakPreview" topLeftCell="D1" zoomScaleNormal="100" zoomScaleSheetLayoutView="100" workbookViewId="0">
      <selection activeCell="W55" sqref="W55"/>
    </sheetView>
  </sheetViews>
  <sheetFormatPr defaultRowHeight="13.2" x14ac:dyDescent="0.25"/>
  <cols>
    <col min="1" max="1" width="4" style="199" hidden="1" customWidth="1"/>
    <col min="2" max="2" width="2.21875" style="199" hidden="1" customWidth="1"/>
    <col min="3" max="3" width="4.77734375" style="200" hidden="1" customWidth="1"/>
    <col min="4" max="4" width="18.77734375" style="201" customWidth="1"/>
    <col min="5" max="5" width="60.21875" style="201" customWidth="1"/>
    <col min="6" max="7" width="12.77734375" style="201" customWidth="1"/>
    <col min="8" max="9654" width="9.109375" style="199"/>
    <col min="9655" max="9655" width="9.21875" style="199" customWidth="1"/>
    <col min="9656" max="16384" width="9.109375" style="199"/>
  </cols>
  <sheetData>
    <row r="1" spans="1:7" x14ac:dyDescent="0.25">
      <c r="A1" s="199" t="s">
        <v>0</v>
      </c>
      <c r="B1" s="957" t="s">
        <v>206</v>
      </c>
      <c r="C1" s="957"/>
      <c r="D1" s="819" t="s">
        <v>672</v>
      </c>
    </row>
    <row r="2" spans="1:7" ht="15" customHeight="1" x14ac:dyDescent="0.25">
      <c r="A2" s="199">
        <v>3</v>
      </c>
      <c r="B2" s="199" t="s">
        <v>497</v>
      </c>
      <c r="C2" s="200">
        <v>41</v>
      </c>
      <c r="E2" s="295" t="str">
        <f ca="1">INDEX(TBLStructure[Number],MATCH(C2,TBLStructure[Model Reference],0))&amp;"."&amp;INDEX(TBLStructure[Sub Number],MATCH(C2,TBLStructure[Model Reference],0))&amp;" "&amp;INDEX(TBLStructure[Sub-category],MATCH(C2,TBLStructure[Model Reference],0))</f>
        <v>2.2 Administered - Income</v>
      </c>
      <c r="F2" s="295"/>
      <c r="G2" s="295"/>
    </row>
    <row r="3" spans="1:7" ht="6" customHeight="1" x14ac:dyDescent="0.25">
      <c r="A3" s="199">
        <v>3</v>
      </c>
      <c r="E3" s="307"/>
      <c r="F3" s="296"/>
      <c r="G3" s="296"/>
    </row>
    <row r="4" spans="1:7" ht="12.75" customHeight="1" x14ac:dyDescent="0.25">
      <c r="A4" s="199">
        <v>3</v>
      </c>
      <c r="E4" s="296"/>
      <c r="F4" s="297" t="str">
        <f>Contents!F3</f>
        <v>20X2</v>
      </c>
      <c r="G4" s="298" t="str">
        <f>Contents!F4</f>
        <v>20X1</v>
      </c>
    </row>
    <row r="5" spans="1:7" ht="12.75" customHeight="1" thickBot="1" x14ac:dyDescent="0.3">
      <c r="A5" s="199">
        <v>3</v>
      </c>
      <c r="E5" s="299"/>
      <c r="F5" s="300" t="s">
        <v>212</v>
      </c>
      <c r="G5" s="301" t="s">
        <v>212</v>
      </c>
    </row>
    <row r="6" spans="1:7" ht="7.2" customHeight="1" x14ac:dyDescent="0.25">
      <c r="A6" s="199">
        <v>3</v>
      </c>
      <c r="E6" s="296"/>
      <c r="F6" s="302"/>
      <c r="G6" s="303"/>
    </row>
    <row r="7" spans="1:7" ht="12" customHeight="1" x14ac:dyDescent="0.25">
      <c r="A7" s="199">
        <v>3</v>
      </c>
      <c r="D7" s="252" t="s">
        <v>673</v>
      </c>
      <c r="E7" s="334" t="s">
        <v>405</v>
      </c>
      <c r="F7" s="296"/>
      <c r="G7" s="296"/>
    </row>
    <row r="8" spans="1:7" ht="6" customHeight="1" x14ac:dyDescent="0.25">
      <c r="A8" s="199">
        <v>3</v>
      </c>
      <c r="D8" s="195"/>
      <c r="E8" s="307"/>
      <c r="F8" s="296"/>
      <c r="G8" s="296"/>
    </row>
    <row r="9" spans="1:7" ht="12" customHeight="1" x14ac:dyDescent="0.25">
      <c r="A9" s="199">
        <v>3</v>
      </c>
      <c r="D9" s="195"/>
      <c r="E9" s="335" t="s">
        <v>674</v>
      </c>
      <c r="F9" s="303"/>
      <c r="G9" s="296"/>
    </row>
    <row r="10" spans="1:7" ht="12" customHeight="1" x14ac:dyDescent="0.25">
      <c r="A10" s="199">
        <v>3</v>
      </c>
      <c r="B10" s="199" t="s">
        <v>208</v>
      </c>
      <c r="C10" s="200">
        <v>41</v>
      </c>
      <c r="E10" s="304" t="str">
        <f ca="1">INDEX(TBLStructure[Full Note Title],MATCH(C10,TBLStructure[Model Reference],0))</f>
        <v>2.2A: Income tax</v>
      </c>
      <c r="F10" s="296"/>
      <c r="G10" s="296"/>
    </row>
    <row r="11" spans="1:7" ht="12" customHeight="1" x14ac:dyDescent="0.25">
      <c r="A11" s="199">
        <v>3</v>
      </c>
      <c r="E11" s="316" t="s">
        <v>675</v>
      </c>
      <c r="F11" s="106">
        <v>0</v>
      </c>
      <c r="G11" s="107">
        <v>0</v>
      </c>
    </row>
    <row r="12" spans="1:7" ht="12" customHeight="1" x14ac:dyDescent="0.25">
      <c r="A12" s="199">
        <v>3</v>
      </c>
      <c r="E12" s="310" t="s">
        <v>676</v>
      </c>
      <c r="F12" s="106">
        <v>0</v>
      </c>
      <c r="G12" s="107">
        <v>0</v>
      </c>
    </row>
    <row r="13" spans="1:7" ht="12" customHeight="1" x14ac:dyDescent="0.25">
      <c r="A13" s="199">
        <v>3</v>
      </c>
      <c r="E13" s="310" t="s">
        <v>677</v>
      </c>
      <c r="F13" s="106"/>
      <c r="G13" s="107"/>
    </row>
    <row r="14" spans="1:7" ht="12" customHeight="1" x14ac:dyDescent="0.25">
      <c r="A14" s="199">
        <v>3</v>
      </c>
      <c r="E14" s="305" t="s">
        <v>678</v>
      </c>
      <c r="F14" s="106">
        <v>0</v>
      </c>
      <c r="G14" s="107">
        <v>0</v>
      </c>
    </row>
    <row r="15" spans="1:7" ht="12" customHeight="1" x14ac:dyDescent="0.25">
      <c r="A15" s="199">
        <v>3</v>
      </c>
      <c r="E15" s="305" t="s">
        <v>679</v>
      </c>
      <c r="F15" s="106">
        <v>0</v>
      </c>
      <c r="G15" s="107">
        <v>0</v>
      </c>
    </row>
    <row r="16" spans="1:7" ht="12" customHeight="1" x14ac:dyDescent="0.25">
      <c r="A16" s="199">
        <v>3</v>
      </c>
      <c r="E16" s="316" t="s">
        <v>680</v>
      </c>
      <c r="F16" s="106">
        <v>0</v>
      </c>
      <c r="G16" s="107">
        <v>0</v>
      </c>
    </row>
    <row r="17" spans="1:7" ht="12" customHeight="1" x14ac:dyDescent="0.25">
      <c r="A17" s="199">
        <v>3</v>
      </c>
      <c r="E17" s="316" t="s">
        <v>681</v>
      </c>
      <c r="F17" s="106">
        <v>0</v>
      </c>
      <c r="G17" s="107">
        <v>0</v>
      </c>
    </row>
    <row r="18" spans="1:7" ht="12" customHeight="1" x14ac:dyDescent="0.25">
      <c r="A18" s="199">
        <v>3</v>
      </c>
      <c r="E18" s="307" t="s">
        <v>682</v>
      </c>
      <c r="F18" s="112">
        <f>SUM(F10:F17)</f>
        <v>0</v>
      </c>
      <c r="G18" s="113">
        <f>SUM(G10:G17)</f>
        <v>0</v>
      </c>
    </row>
    <row r="19" spans="1:7" ht="31.5" customHeight="1" x14ac:dyDescent="0.25">
      <c r="A19" s="199">
        <v>3</v>
      </c>
      <c r="E19" s="307"/>
      <c r="F19" s="120"/>
      <c r="G19" s="121"/>
    </row>
    <row r="20" spans="1:7" ht="6" customHeight="1" x14ac:dyDescent="0.25">
      <c r="A20" s="199">
        <v>3</v>
      </c>
      <c r="E20" s="307"/>
      <c r="F20" s="120"/>
      <c r="G20" s="121"/>
    </row>
    <row r="21" spans="1:7" ht="6.75" customHeight="1" x14ac:dyDescent="0.25">
      <c r="A21" s="199">
        <v>3</v>
      </c>
      <c r="E21" s="307"/>
      <c r="F21" s="120"/>
      <c r="G21" s="121"/>
    </row>
    <row r="22" spans="1:7" ht="12" customHeight="1" x14ac:dyDescent="0.25">
      <c r="A22" s="199">
        <v>3</v>
      </c>
      <c r="B22" s="199" t="s">
        <v>208</v>
      </c>
      <c r="C22" s="200">
        <v>42</v>
      </c>
      <c r="E22" s="304" t="str">
        <f ca="1">INDEX(TBLStructure[Full Note Title],MATCH(C22,TBLStructure[Model Reference],0))</f>
        <v>2.2B: Indirect tax</v>
      </c>
      <c r="F22" s="106"/>
      <c r="G22" s="107"/>
    </row>
    <row r="23" spans="1:7" ht="12" customHeight="1" x14ac:dyDescent="0.25">
      <c r="A23" s="199">
        <v>3</v>
      </c>
      <c r="E23" s="316" t="s">
        <v>683</v>
      </c>
      <c r="F23" s="106">
        <v>0</v>
      </c>
      <c r="G23" s="107">
        <v>0</v>
      </c>
    </row>
    <row r="24" spans="1:7" ht="12" customHeight="1" x14ac:dyDescent="0.25">
      <c r="A24" s="199">
        <v>3</v>
      </c>
      <c r="E24" s="316" t="s">
        <v>684</v>
      </c>
      <c r="F24" s="106">
        <v>0</v>
      </c>
      <c r="G24" s="107">
        <v>0</v>
      </c>
    </row>
    <row r="25" spans="1:7" ht="12" customHeight="1" x14ac:dyDescent="0.25">
      <c r="A25" s="199">
        <v>3</v>
      </c>
      <c r="E25" s="316" t="s">
        <v>685</v>
      </c>
      <c r="F25" s="106">
        <v>0</v>
      </c>
      <c r="G25" s="107">
        <v>0</v>
      </c>
    </row>
    <row r="26" spans="1:7" ht="12" customHeight="1" x14ac:dyDescent="0.25">
      <c r="A26" s="199">
        <v>3</v>
      </c>
      <c r="E26" s="316" t="s">
        <v>686</v>
      </c>
      <c r="F26" s="106">
        <v>0</v>
      </c>
      <c r="G26" s="107">
        <v>0</v>
      </c>
    </row>
    <row r="27" spans="1:7" ht="12" customHeight="1" x14ac:dyDescent="0.25">
      <c r="A27" s="199">
        <v>3</v>
      </c>
      <c r="E27" s="316" t="s">
        <v>687</v>
      </c>
      <c r="F27" s="106">
        <v>0</v>
      </c>
      <c r="G27" s="107">
        <v>0</v>
      </c>
    </row>
    <row r="28" spans="1:7" ht="12" customHeight="1" x14ac:dyDescent="0.25">
      <c r="A28" s="199">
        <v>3</v>
      </c>
      <c r="E28" s="316" t="s">
        <v>548</v>
      </c>
      <c r="F28" s="106">
        <v>0</v>
      </c>
      <c r="G28" s="107">
        <v>0</v>
      </c>
    </row>
    <row r="29" spans="1:7" ht="12" customHeight="1" x14ac:dyDescent="0.25">
      <c r="A29" s="199">
        <v>3</v>
      </c>
      <c r="E29" s="307" t="s">
        <v>688</v>
      </c>
      <c r="F29" s="112">
        <f>SUM(F22:F28)</f>
        <v>0</v>
      </c>
      <c r="G29" s="113">
        <f>SUM(G22:G28)</f>
        <v>0</v>
      </c>
    </row>
    <row r="30" spans="1:7" ht="9.15" customHeight="1" x14ac:dyDescent="0.25">
      <c r="A30" s="199">
        <v>3</v>
      </c>
      <c r="E30" s="296"/>
      <c r="F30" s="106"/>
      <c r="G30" s="107"/>
    </row>
    <row r="31" spans="1:7" ht="12" customHeight="1" x14ac:dyDescent="0.25">
      <c r="A31" s="199">
        <v>3</v>
      </c>
      <c r="B31" s="199" t="s">
        <v>208</v>
      </c>
      <c r="C31" s="200">
        <v>43</v>
      </c>
      <c r="E31" s="304" t="str">
        <f ca="1">INDEX(TBLStructure[Full Note Title],MATCH(C31,TBLStructure[Model Reference],0))</f>
        <v>2.2C: Other taxes</v>
      </c>
      <c r="F31" s="106"/>
      <c r="G31" s="107"/>
    </row>
    <row r="32" spans="1:7" ht="12" customHeight="1" x14ac:dyDescent="0.25">
      <c r="A32" s="199">
        <v>3</v>
      </c>
      <c r="E32" s="296" t="s">
        <v>689</v>
      </c>
      <c r="F32" s="106">
        <v>0</v>
      </c>
      <c r="G32" s="107">
        <v>0</v>
      </c>
    </row>
    <row r="33" spans="1:7" ht="12" customHeight="1" x14ac:dyDescent="0.25">
      <c r="A33" s="199">
        <v>3</v>
      </c>
      <c r="E33" s="296" t="s">
        <v>690</v>
      </c>
      <c r="F33" s="106">
        <v>0</v>
      </c>
      <c r="G33" s="107">
        <v>0</v>
      </c>
    </row>
    <row r="34" spans="1:7" ht="12" customHeight="1" x14ac:dyDescent="0.25">
      <c r="A34" s="199">
        <v>3</v>
      </c>
      <c r="D34" s="336"/>
      <c r="E34" s="296" t="s">
        <v>691</v>
      </c>
      <c r="F34" s="106"/>
      <c r="G34" s="107"/>
    </row>
    <row r="35" spans="1:7" ht="12" customHeight="1" x14ac:dyDescent="0.25">
      <c r="A35" s="199">
        <v>3</v>
      </c>
      <c r="E35" s="296" t="s">
        <v>355</v>
      </c>
      <c r="F35" s="106">
        <v>0</v>
      </c>
      <c r="G35" s="107">
        <v>0</v>
      </c>
    </row>
    <row r="36" spans="1:7" ht="12" customHeight="1" x14ac:dyDescent="0.25">
      <c r="A36" s="199">
        <v>3</v>
      </c>
      <c r="E36" s="307" t="s">
        <v>692</v>
      </c>
      <c r="F36" s="112">
        <f>SUM(F31:F35)</f>
        <v>0</v>
      </c>
      <c r="G36" s="113">
        <f>SUM(G31:G35)</f>
        <v>0</v>
      </c>
    </row>
    <row r="37" spans="1:7" ht="12" customHeight="1" x14ac:dyDescent="0.25">
      <c r="E37" s="337"/>
      <c r="F37" s="337"/>
      <c r="G37" s="337"/>
    </row>
    <row r="38" spans="1:7" ht="12" customHeight="1" x14ac:dyDescent="0.25">
      <c r="D38" s="964" t="s">
        <v>693</v>
      </c>
      <c r="E38" s="307"/>
      <c r="F38" s="120"/>
      <c r="G38" s="121"/>
    </row>
    <row r="39" spans="1:7" ht="12" customHeight="1" x14ac:dyDescent="0.25">
      <c r="D39" s="964"/>
      <c r="E39" s="307"/>
      <c r="F39" s="120"/>
      <c r="G39" s="121"/>
    </row>
    <row r="40" spans="1:7" ht="30" customHeight="1" x14ac:dyDescent="0.25">
      <c r="E40" s="307"/>
      <c r="F40" s="120"/>
      <c r="G40" s="121"/>
    </row>
    <row r="41" spans="1:7" ht="7.5" customHeight="1" x14ac:dyDescent="0.25">
      <c r="A41" s="199">
        <v>3</v>
      </c>
      <c r="E41" s="296"/>
      <c r="F41" s="106"/>
      <c r="G41" s="107"/>
    </row>
    <row r="42" spans="1:7" ht="12" customHeight="1" x14ac:dyDescent="0.25">
      <c r="A42" s="199">
        <v>3</v>
      </c>
      <c r="D42" s="960" t="s">
        <v>563</v>
      </c>
      <c r="E42" s="334" t="s">
        <v>694</v>
      </c>
      <c r="F42" s="106"/>
      <c r="G42" s="107"/>
    </row>
    <row r="43" spans="1:7" ht="12" customHeight="1" x14ac:dyDescent="0.25">
      <c r="A43" s="199">
        <v>3</v>
      </c>
      <c r="B43" s="199" t="s">
        <v>208</v>
      </c>
      <c r="C43" s="200">
        <v>44</v>
      </c>
      <c r="D43" s="960"/>
      <c r="E43" s="304" t="str">
        <f ca="1">INDEX(TBLStructure[Full Note Title],MATCH(C43,TBLStructure[Model Reference],0))</f>
        <v>2.2D: Revenue from contracts with customers</v>
      </c>
      <c r="F43" s="106"/>
      <c r="G43" s="107"/>
    </row>
    <row r="44" spans="1:7" ht="12" customHeight="1" x14ac:dyDescent="0.25">
      <c r="A44" s="199">
        <v>3</v>
      </c>
      <c r="E44" s="296" t="s">
        <v>564</v>
      </c>
      <c r="F44" s="106">
        <v>0</v>
      </c>
      <c r="G44" s="107">
        <v>0</v>
      </c>
    </row>
    <row r="45" spans="1:7" ht="12" customHeight="1" x14ac:dyDescent="0.25">
      <c r="A45" s="199">
        <v>3</v>
      </c>
      <c r="E45" s="296" t="s">
        <v>565</v>
      </c>
      <c r="F45" s="106">
        <v>0</v>
      </c>
      <c r="G45" s="107">
        <v>0</v>
      </c>
    </row>
    <row r="46" spans="1:7" ht="12" customHeight="1" x14ac:dyDescent="0.25">
      <c r="A46" s="199">
        <v>3</v>
      </c>
      <c r="E46" s="307" t="s">
        <v>566</v>
      </c>
      <c r="F46" s="112">
        <f>SUM(F43:F45)</f>
        <v>0</v>
      </c>
      <c r="G46" s="113">
        <f>SUM(G43:G45)</f>
        <v>0</v>
      </c>
    </row>
    <row r="47" spans="1:7" ht="57.75" customHeight="1" x14ac:dyDescent="0.25">
      <c r="A47" s="199">
        <v>3</v>
      </c>
      <c r="E47" s="338"/>
      <c r="F47" s="106"/>
      <c r="G47" s="107"/>
    </row>
    <row r="48" spans="1:7" ht="10.199999999999999" customHeight="1" x14ac:dyDescent="0.25">
      <c r="A48" s="199">
        <v>3</v>
      </c>
      <c r="E48" s="338"/>
      <c r="F48" s="106"/>
      <c r="G48" s="107"/>
    </row>
    <row r="49" spans="1:7" ht="12" customHeight="1" x14ac:dyDescent="0.25">
      <c r="A49" s="199">
        <v>3</v>
      </c>
      <c r="B49" s="199" t="s">
        <v>208</v>
      </c>
      <c r="C49" s="200">
        <v>45</v>
      </c>
      <c r="E49" s="304" t="str">
        <f ca="1">INDEX(TBLStructure[Full Note Title],MATCH(C49,TBLStructure[Model Reference],0))</f>
        <v>2.2E: Fees and fines</v>
      </c>
      <c r="F49" s="106"/>
      <c r="G49" s="107"/>
    </row>
    <row r="50" spans="1:7" ht="12" customHeight="1" x14ac:dyDescent="0.25">
      <c r="A50" s="199">
        <v>3</v>
      </c>
      <c r="D50" s="336"/>
      <c r="E50" s="296" t="s">
        <v>695</v>
      </c>
      <c r="F50" s="106">
        <v>0</v>
      </c>
      <c r="G50" s="107">
        <v>0</v>
      </c>
    </row>
    <row r="51" spans="1:7" ht="12" customHeight="1" x14ac:dyDescent="0.25">
      <c r="A51" s="199">
        <v>3</v>
      </c>
      <c r="E51" s="296" t="s">
        <v>696</v>
      </c>
      <c r="F51" s="106">
        <v>0</v>
      </c>
      <c r="G51" s="107">
        <v>0</v>
      </c>
    </row>
    <row r="52" spans="1:7" ht="12" customHeight="1" x14ac:dyDescent="0.25">
      <c r="A52" s="199">
        <v>3</v>
      </c>
      <c r="E52" s="296" t="s">
        <v>697</v>
      </c>
      <c r="F52" s="106">
        <v>0</v>
      </c>
      <c r="G52" s="107">
        <v>0</v>
      </c>
    </row>
    <row r="53" spans="1:7" ht="12" customHeight="1" x14ac:dyDescent="0.25">
      <c r="A53" s="199">
        <v>3</v>
      </c>
      <c r="E53" s="296" t="s">
        <v>582</v>
      </c>
      <c r="F53" s="106">
        <v>0</v>
      </c>
      <c r="G53" s="107">
        <v>0</v>
      </c>
    </row>
    <row r="54" spans="1:7" ht="9.75" customHeight="1" x14ac:dyDescent="0.25">
      <c r="A54" s="199">
        <v>3</v>
      </c>
      <c r="E54" s="307" t="s">
        <v>583</v>
      </c>
      <c r="F54" s="112">
        <f>SUM(F49:F53)</f>
        <v>0</v>
      </c>
      <c r="G54" s="113">
        <f>SUM(G49:G53)</f>
        <v>0</v>
      </c>
    </row>
    <row r="55" spans="1:7" ht="37.950000000000003" customHeight="1" x14ac:dyDescent="0.25">
      <c r="A55" s="199">
        <v>3</v>
      </c>
      <c r="E55" s="324"/>
      <c r="F55" s="339"/>
      <c r="G55" s="324"/>
    </row>
    <row r="56" spans="1:7" ht="15" customHeight="1" x14ac:dyDescent="0.25">
      <c r="A56" s="199">
        <v>3</v>
      </c>
      <c r="E56" s="324"/>
      <c r="F56" s="339"/>
      <c r="G56" s="324"/>
    </row>
    <row r="57" spans="1:7" ht="12" customHeight="1" x14ac:dyDescent="0.25">
      <c r="E57" s="317"/>
      <c r="F57" s="120"/>
      <c r="G57" s="121"/>
    </row>
    <row r="58" spans="1:7" ht="12.75" customHeight="1" x14ac:dyDescent="0.25">
      <c r="A58" s="199">
        <v>3</v>
      </c>
      <c r="E58" s="296"/>
      <c r="F58" s="297" t="str">
        <f>Contents!F3</f>
        <v>20X2</v>
      </c>
      <c r="G58" s="298" t="str">
        <f>Contents!F4</f>
        <v>20X1</v>
      </c>
    </row>
    <row r="59" spans="1:7" ht="12.75" customHeight="1" thickBot="1" x14ac:dyDescent="0.3">
      <c r="A59" s="199">
        <v>3</v>
      </c>
      <c r="E59" s="299"/>
      <c r="F59" s="300" t="s">
        <v>212</v>
      </c>
      <c r="G59" s="301" t="s">
        <v>212</v>
      </c>
    </row>
    <row r="60" spans="1:7" ht="12" customHeight="1" x14ac:dyDescent="0.25">
      <c r="A60" s="199">
        <v>3</v>
      </c>
      <c r="B60" s="199" t="s">
        <v>208</v>
      </c>
      <c r="C60" s="200">
        <v>46</v>
      </c>
      <c r="D60" s="972"/>
      <c r="E60" s="304" t="str">
        <f ca="1">INDEX(TBLStructure[Full Note Title],MATCH(C60,TBLStructure[Model Reference],0))</f>
        <v>2.2F: Interest</v>
      </c>
      <c r="F60" s="325"/>
      <c r="G60" s="326"/>
    </row>
    <row r="61" spans="1:7" ht="12" customHeight="1" x14ac:dyDescent="0.25">
      <c r="A61" s="199">
        <v>3</v>
      </c>
      <c r="D61" s="972"/>
      <c r="E61" s="340" t="s">
        <v>125</v>
      </c>
      <c r="F61" s="106">
        <v>0</v>
      </c>
      <c r="G61" s="107">
        <v>0</v>
      </c>
    </row>
    <row r="62" spans="1:7" ht="12" customHeight="1" x14ac:dyDescent="0.25">
      <c r="A62" s="199">
        <v>3</v>
      </c>
      <c r="E62" s="316" t="s">
        <v>127</v>
      </c>
      <c r="F62" s="106">
        <v>0</v>
      </c>
      <c r="G62" s="107">
        <v>0</v>
      </c>
    </row>
    <row r="63" spans="1:7" ht="12" customHeight="1" x14ac:dyDescent="0.25">
      <c r="A63" s="199">
        <v>3</v>
      </c>
      <c r="E63" s="316" t="s">
        <v>128</v>
      </c>
      <c r="F63" s="106">
        <v>0</v>
      </c>
      <c r="G63" s="107">
        <v>0</v>
      </c>
    </row>
    <row r="64" spans="1:7" ht="12" customHeight="1" x14ac:dyDescent="0.25">
      <c r="A64" s="199">
        <v>3</v>
      </c>
      <c r="E64" s="316" t="s">
        <v>584</v>
      </c>
      <c r="F64" s="106">
        <v>0</v>
      </c>
      <c r="G64" s="107">
        <v>0</v>
      </c>
    </row>
    <row r="65" spans="1:7" ht="12" customHeight="1" x14ac:dyDescent="0.25">
      <c r="A65" s="199">
        <v>3</v>
      </c>
      <c r="D65" s="819" t="s">
        <v>698</v>
      </c>
      <c r="E65" s="316" t="s">
        <v>699</v>
      </c>
      <c r="F65" s="106">
        <v>0</v>
      </c>
      <c r="G65" s="107">
        <v>0</v>
      </c>
    </row>
    <row r="66" spans="1:7" ht="12" customHeight="1" x14ac:dyDescent="0.25">
      <c r="A66" s="199">
        <v>3</v>
      </c>
      <c r="D66" s="39" t="s">
        <v>700</v>
      </c>
      <c r="E66" s="316" t="s">
        <v>701</v>
      </c>
      <c r="F66" s="106">
        <v>0</v>
      </c>
      <c r="G66" s="107">
        <v>0</v>
      </c>
    </row>
    <row r="67" spans="1:7" ht="12" customHeight="1" x14ac:dyDescent="0.25">
      <c r="A67" s="199">
        <v>3</v>
      </c>
      <c r="D67" s="231"/>
      <c r="E67" s="317" t="s">
        <v>585</v>
      </c>
      <c r="F67" s="112">
        <f>SUM(F60:F66)</f>
        <v>0</v>
      </c>
      <c r="G67" s="113">
        <f>SUM(G60:G66)</f>
        <v>0</v>
      </c>
    </row>
    <row r="68" spans="1:7" ht="12" customHeight="1" x14ac:dyDescent="0.25">
      <c r="D68" s="231"/>
      <c r="E68" s="317"/>
      <c r="F68" s="120"/>
      <c r="G68" s="121"/>
    </row>
    <row r="69" spans="1:7" ht="12" customHeight="1" x14ac:dyDescent="0.25">
      <c r="E69" s="317"/>
      <c r="F69" s="120"/>
      <c r="G69" s="121"/>
    </row>
    <row r="70" spans="1:7" ht="12" customHeight="1" x14ac:dyDescent="0.25">
      <c r="E70" s="317"/>
      <c r="F70" s="120"/>
      <c r="G70" s="121"/>
    </row>
    <row r="71" spans="1:7" ht="12" customHeight="1" x14ac:dyDescent="0.25">
      <c r="E71" s="317"/>
      <c r="F71" s="120"/>
      <c r="G71" s="121"/>
    </row>
    <row r="72" spans="1:7" ht="12" customHeight="1" x14ac:dyDescent="0.25">
      <c r="A72" s="199">
        <v>3</v>
      </c>
      <c r="B72" s="199" t="s">
        <v>208</v>
      </c>
      <c r="C72" s="200">
        <v>47</v>
      </c>
      <c r="D72" s="341"/>
      <c r="E72" s="304" t="str">
        <f ca="1">INDEX(TBLStructure[Full Note Title],MATCH(C72,TBLStructure[Model Reference],0))</f>
        <v>2.2G: Dividends</v>
      </c>
      <c r="F72" s="106"/>
      <c r="G72" s="107"/>
    </row>
    <row r="73" spans="1:7" ht="12" customHeight="1" x14ac:dyDescent="0.25">
      <c r="A73" s="199">
        <v>3</v>
      </c>
      <c r="E73" s="296" t="s">
        <v>586</v>
      </c>
      <c r="F73" s="106">
        <v>0</v>
      </c>
      <c r="G73" s="107">
        <v>0</v>
      </c>
    </row>
    <row r="74" spans="1:7" ht="12" customHeight="1" x14ac:dyDescent="0.25">
      <c r="A74" s="199">
        <v>3</v>
      </c>
      <c r="E74" s="296" t="s">
        <v>702</v>
      </c>
      <c r="F74" s="106">
        <v>0</v>
      </c>
      <c r="G74" s="107">
        <v>0</v>
      </c>
    </row>
    <row r="75" spans="1:7" ht="12" customHeight="1" x14ac:dyDescent="0.25">
      <c r="A75" s="199">
        <v>3</v>
      </c>
      <c r="E75" s="296" t="s">
        <v>588</v>
      </c>
      <c r="F75" s="106">
        <v>0</v>
      </c>
      <c r="G75" s="107">
        <v>0</v>
      </c>
    </row>
    <row r="76" spans="1:7" ht="12" customHeight="1" x14ac:dyDescent="0.25">
      <c r="A76" s="199">
        <v>3</v>
      </c>
      <c r="E76" s="296" t="s">
        <v>355</v>
      </c>
      <c r="F76" s="106">
        <v>0</v>
      </c>
      <c r="G76" s="107">
        <v>0</v>
      </c>
    </row>
    <row r="77" spans="1:7" ht="12" customHeight="1" x14ac:dyDescent="0.25">
      <c r="A77" s="199">
        <v>3</v>
      </c>
      <c r="E77" s="307" t="s">
        <v>589</v>
      </c>
      <c r="F77" s="112">
        <f>SUM(F72:F76)</f>
        <v>0</v>
      </c>
      <c r="G77" s="113">
        <f>SUM(G72:G76)</f>
        <v>0</v>
      </c>
    </row>
    <row r="78" spans="1:7" ht="12" customHeight="1" x14ac:dyDescent="0.25">
      <c r="A78" s="199">
        <v>3</v>
      </c>
      <c r="E78" s="296"/>
      <c r="F78" s="106"/>
      <c r="G78" s="107"/>
    </row>
    <row r="79" spans="1:7" ht="12" customHeight="1" x14ac:dyDescent="0.25">
      <c r="A79" s="199">
        <v>3</v>
      </c>
      <c r="B79" s="199" t="s">
        <v>208</v>
      </c>
      <c r="C79" s="200">
        <v>48</v>
      </c>
      <c r="E79" s="304" t="str">
        <f ca="1">INDEX(TBLStructure[Full Note Title],MATCH(C79,TBLStructure[Model Reference],0))</f>
        <v>2.2H: Rental income</v>
      </c>
      <c r="F79" s="106"/>
      <c r="G79" s="107"/>
    </row>
    <row r="80" spans="1:7" ht="12" customHeight="1" x14ac:dyDescent="0.25">
      <c r="A80" s="199">
        <v>3</v>
      </c>
      <c r="E80" s="296" t="s">
        <v>590</v>
      </c>
      <c r="F80" s="106"/>
      <c r="G80" s="107"/>
    </row>
    <row r="81" spans="1:8" s="242" customFormat="1" x14ac:dyDescent="0.25">
      <c r="A81" s="242">
        <v>3</v>
      </c>
      <c r="C81" s="274"/>
      <c r="D81" s="39" t="s">
        <v>591</v>
      </c>
      <c r="E81" s="305" t="s">
        <v>592</v>
      </c>
      <c r="F81" s="106">
        <v>0</v>
      </c>
      <c r="G81" s="107">
        <v>0</v>
      </c>
    </row>
    <row r="82" spans="1:8" s="242" customFormat="1" x14ac:dyDescent="0.25">
      <c r="A82" s="242">
        <v>3</v>
      </c>
      <c r="C82" s="274"/>
      <c r="D82" s="39" t="s">
        <v>703</v>
      </c>
      <c r="E82" s="305" t="s">
        <v>594</v>
      </c>
      <c r="F82" s="106">
        <v>0</v>
      </c>
      <c r="G82" s="107">
        <v>0</v>
      </c>
    </row>
    <row r="83" spans="1:8" s="242" customFormat="1" x14ac:dyDescent="0.25">
      <c r="A83" s="242">
        <v>3</v>
      </c>
      <c r="C83" s="274"/>
      <c r="D83" s="39" t="s">
        <v>704</v>
      </c>
      <c r="E83" s="305" t="s">
        <v>596</v>
      </c>
      <c r="F83" s="106">
        <v>0</v>
      </c>
      <c r="G83" s="107">
        <v>0</v>
      </c>
    </row>
    <row r="84" spans="1:8" x14ac:dyDescent="0.25">
      <c r="A84" s="199">
        <v>3</v>
      </c>
      <c r="E84" s="296" t="s">
        <v>597</v>
      </c>
      <c r="F84" s="106"/>
      <c r="G84" s="107"/>
    </row>
    <row r="85" spans="1:8" x14ac:dyDescent="0.25">
      <c r="A85" s="199">
        <v>1</v>
      </c>
      <c r="D85" s="39" t="s">
        <v>598</v>
      </c>
      <c r="E85" s="305" t="s">
        <v>599</v>
      </c>
      <c r="F85" s="106">
        <v>0</v>
      </c>
      <c r="G85" s="107">
        <v>0</v>
      </c>
    </row>
    <row r="86" spans="1:8" s="242" customFormat="1" x14ac:dyDescent="0.25">
      <c r="A86" s="242">
        <v>3</v>
      </c>
      <c r="C86" s="274"/>
      <c r="D86" s="39" t="s">
        <v>600</v>
      </c>
      <c r="E86" s="305" t="s">
        <v>601</v>
      </c>
      <c r="F86" s="321">
        <v>0</v>
      </c>
      <c r="G86" s="322">
        <v>0</v>
      </c>
    </row>
    <row r="87" spans="1:8" s="276" customFormat="1" x14ac:dyDescent="0.25">
      <c r="A87" s="276">
        <v>3</v>
      </c>
      <c r="C87" s="277"/>
      <c r="D87" s="39" t="s">
        <v>600</v>
      </c>
      <c r="E87" s="342" t="s">
        <v>596</v>
      </c>
      <c r="F87" s="321">
        <v>0</v>
      </c>
      <c r="G87" s="322">
        <v>0</v>
      </c>
    </row>
    <row r="88" spans="1:8" s="242" customFormat="1" x14ac:dyDescent="0.25">
      <c r="A88" s="242">
        <v>3</v>
      </c>
      <c r="C88" s="274"/>
      <c r="D88" s="39" t="s">
        <v>603</v>
      </c>
      <c r="E88" s="296" t="s">
        <v>604</v>
      </c>
      <c r="F88" s="106">
        <v>0</v>
      </c>
      <c r="G88" s="107">
        <v>0</v>
      </c>
    </row>
    <row r="89" spans="1:8" ht="12" customHeight="1" x14ac:dyDescent="0.25">
      <c r="A89" s="199">
        <v>3</v>
      </c>
      <c r="E89" s="307" t="s">
        <v>605</v>
      </c>
      <c r="F89" s="112">
        <f>SUM(F80:F88)</f>
        <v>0</v>
      </c>
      <c r="G89" s="113">
        <f>SUM(G80:G88)</f>
        <v>0</v>
      </c>
    </row>
    <row r="90" spans="1:8" ht="12" customHeight="1" x14ac:dyDescent="0.25">
      <c r="A90" s="199">
        <v>3</v>
      </c>
      <c r="E90" s="307"/>
      <c r="F90" s="120"/>
      <c r="G90" s="121"/>
    </row>
    <row r="91" spans="1:8" s="242" customFormat="1" ht="12" customHeight="1" x14ac:dyDescent="0.25">
      <c r="A91" s="242">
        <v>3</v>
      </c>
      <c r="C91" s="274"/>
      <c r="D91" s="201"/>
      <c r="E91" s="103" t="s">
        <v>705</v>
      </c>
      <c r="F91" s="111"/>
      <c r="G91" s="120"/>
    </row>
    <row r="92" spans="1:8" s="242" customFormat="1" ht="71.25" customHeight="1" x14ac:dyDescent="0.25">
      <c r="C92" s="274"/>
      <c r="D92" s="252" t="s">
        <v>607</v>
      </c>
      <c r="E92" s="934" t="s">
        <v>706</v>
      </c>
      <c r="F92" s="973"/>
      <c r="G92" s="973"/>
      <c r="H92" s="359"/>
    </row>
    <row r="93" spans="1:8" s="242" customFormat="1" ht="6" customHeight="1" x14ac:dyDescent="0.3">
      <c r="A93" s="240"/>
      <c r="B93" s="240"/>
      <c r="C93" s="241"/>
      <c r="D93" s="201"/>
      <c r="E93" s="174"/>
      <c r="F93" s="343"/>
      <c r="G93" s="343"/>
      <c r="H93" s="359"/>
    </row>
    <row r="94" spans="1:8" s="279" customFormat="1" ht="12" customHeight="1" x14ac:dyDescent="0.25">
      <c r="A94" s="283">
        <v>3</v>
      </c>
      <c r="B94" s="283"/>
      <c r="C94" s="344"/>
      <c r="D94" s="281" t="s">
        <v>707</v>
      </c>
      <c r="E94" s="970" t="s">
        <v>708</v>
      </c>
      <c r="F94" s="970"/>
      <c r="G94" s="970"/>
      <c r="H94" s="283"/>
    </row>
    <row r="95" spans="1:8" s="279" customFormat="1" ht="12" customHeight="1" x14ac:dyDescent="0.25">
      <c r="A95" s="283"/>
      <c r="B95" s="283"/>
      <c r="C95" s="344"/>
      <c r="D95" s="281"/>
      <c r="E95" s="345"/>
      <c r="F95" s="346" t="str">
        <f>Contents!F3</f>
        <v>20X2</v>
      </c>
      <c r="G95" s="347" t="str">
        <f>Contents!F4</f>
        <v>20X1</v>
      </c>
      <c r="H95" s="283"/>
    </row>
    <row r="96" spans="1:8" s="279" customFormat="1" ht="12" customHeight="1" x14ac:dyDescent="0.25">
      <c r="A96" s="283"/>
      <c r="B96" s="283"/>
      <c r="C96" s="344"/>
      <c r="D96" s="281"/>
      <c r="E96" s="345"/>
      <c r="F96" s="348" t="s">
        <v>258</v>
      </c>
      <c r="G96" s="349" t="s">
        <v>212</v>
      </c>
      <c r="H96" s="283"/>
    </row>
    <row r="97" spans="1:8" s="279" customFormat="1" ht="12" customHeight="1" x14ac:dyDescent="0.25">
      <c r="A97" s="283">
        <v>3</v>
      </c>
      <c r="B97" s="283"/>
      <c r="C97" s="344"/>
      <c r="D97" s="202"/>
      <c r="E97" s="350" t="s">
        <v>611</v>
      </c>
      <c r="F97" s="351">
        <v>0</v>
      </c>
      <c r="G97" s="352">
        <v>0</v>
      </c>
      <c r="H97" s="283"/>
    </row>
    <row r="98" spans="1:8" s="279" customFormat="1" ht="12" customHeight="1" x14ac:dyDescent="0.25">
      <c r="A98" s="283">
        <v>3</v>
      </c>
      <c r="B98" s="283"/>
      <c r="C98" s="344"/>
      <c r="D98" s="202"/>
      <c r="E98" s="350" t="s">
        <v>612</v>
      </c>
      <c r="F98" s="351">
        <v>0</v>
      </c>
      <c r="G98" s="352">
        <v>0</v>
      </c>
      <c r="H98" s="283"/>
    </row>
    <row r="99" spans="1:8" s="279" customFormat="1" ht="12" customHeight="1" x14ac:dyDescent="0.25">
      <c r="A99" s="283">
        <v>3</v>
      </c>
      <c r="B99" s="283"/>
      <c r="C99" s="344"/>
      <c r="D99" s="202"/>
      <c r="E99" s="350" t="s">
        <v>613</v>
      </c>
      <c r="F99" s="351">
        <v>0</v>
      </c>
      <c r="G99" s="352">
        <v>0</v>
      </c>
      <c r="H99" s="283"/>
    </row>
    <row r="100" spans="1:8" s="279" customFormat="1" ht="12" customHeight="1" x14ac:dyDescent="0.25">
      <c r="A100" s="283">
        <v>3</v>
      </c>
      <c r="B100" s="283"/>
      <c r="C100" s="344"/>
      <c r="D100" s="202"/>
      <c r="E100" s="350" t="s">
        <v>614</v>
      </c>
      <c r="F100" s="351">
        <v>0</v>
      </c>
      <c r="G100" s="352">
        <v>0</v>
      </c>
      <c r="H100" s="283"/>
    </row>
    <row r="101" spans="1:8" s="279" customFormat="1" ht="12" customHeight="1" x14ac:dyDescent="0.25">
      <c r="A101" s="283">
        <v>3</v>
      </c>
      <c r="B101" s="283"/>
      <c r="C101" s="344"/>
      <c r="D101" s="202"/>
      <c r="E101" s="350" t="s">
        <v>615</v>
      </c>
      <c r="F101" s="351">
        <v>0</v>
      </c>
      <c r="G101" s="352">
        <v>0</v>
      </c>
      <c r="H101" s="283"/>
    </row>
    <row r="102" spans="1:8" s="279" customFormat="1" ht="12" customHeight="1" x14ac:dyDescent="0.25">
      <c r="A102" s="283">
        <v>3</v>
      </c>
      <c r="B102" s="283"/>
      <c r="C102" s="344"/>
      <c r="D102" s="202"/>
      <c r="E102" s="350" t="s">
        <v>616</v>
      </c>
      <c r="F102" s="353">
        <v>0</v>
      </c>
      <c r="G102" s="354">
        <v>0</v>
      </c>
      <c r="H102" s="283"/>
    </row>
    <row r="103" spans="1:8" s="279" customFormat="1" ht="12" customHeight="1" x14ac:dyDescent="0.25">
      <c r="A103" s="283">
        <v>3</v>
      </c>
      <c r="B103" s="283"/>
      <c r="C103" s="344"/>
      <c r="D103" s="202"/>
      <c r="E103" s="355" t="s">
        <v>617</v>
      </c>
      <c r="F103" s="356">
        <f>SUM(F97:F102)</f>
        <v>0</v>
      </c>
      <c r="G103" s="357">
        <f>SUM(G97:G102)</f>
        <v>0</v>
      </c>
      <c r="H103" s="283"/>
    </row>
    <row r="104" spans="1:8" s="279" customFormat="1" ht="12" customHeight="1" x14ac:dyDescent="0.25">
      <c r="A104" s="283"/>
      <c r="B104" s="283"/>
      <c r="C104" s="344"/>
      <c r="D104" s="202"/>
      <c r="E104" s="892" t="s">
        <v>618</v>
      </c>
      <c r="F104" s="351"/>
      <c r="G104" s="352"/>
      <c r="H104" s="283"/>
    </row>
    <row r="105" spans="1:8" s="279" customFormat="1" ht="12" customHeight="1" x14ac:dyDescent="0.25">
      <c r="A105" s="283"/>
      <c r="B105" s="283"/>
      <c r="C105" s="344"/>
      <c r="D105" s="202"/>
      <c r="E105" s="350" t="s">
        <v>619</v>
      </c>
      <c r="F105" s="351">
        <v>0</v>
      </c>
      <c r="G105" s="352">
        <v>0</v>
      </c>
      <c r="H105" s="283"/>
    </row>
    <row r="106" spans="1:8" s="279" customFormat="1" ht="12" customHeight="1" x14ac:dyDescent="0.25">
      <c r="A106" s="283"/>
      <c r="B106" s="283"/>
      <c r="C106" s="344"/>
      <c r="D106" s="202"/>
      <c r="E106" s="350" t="s">
        <v>620</v>
      </c>
      <c r="F106" s="351">
        <v>0</v>
      </c>
      <c r="G106" s="352">
        <v>0</v>
      </c>
      <c r="H106" s="283"/>
    </row>
    <row r="107" spans="1:8" s="279" customFormat="1" ht="12" customHeight="1" x14ac:dyDescent="0.25">
      <c r="A107" s="283"/>
      <c r="B107" s="283"/>
      <c r="C107" s="344"/>
      <c r="D107" s="202"/>
      <c r="E107" s="355" t="s">
        <v>621</v>
      </c>
      <c r="F107" s="358">
        <f>SUM(F103:F106)</f>
        <v>0</v>
      </c>
      <c r="G107" s="358">
        <f>SUM(G103:G106)</f>
        <v>0</v>
      </c>
      <c r="H107" s="283"/>
    </row>
    <row r="108" spans="1:8" s="242" customFormat="1" ht="4.3499999999999996" customHeight="1" x14ac:dyDescent="0.25">
      <c r="A108" s="359"/>
      <c r="B108" s="359"/>
      <c r="C108" s="360"/>
      <c r="D108" s="201"/>
      <c r="E108" s="104"/>
      <c r="F108" s="120"/>
      <c r="G108" s="121"/>
    </row>
    <row r="109" spans="1:8" ht="7.2" customHeight="1" x14ac:dyDescent="0.25">
      <c r="A109" s="199">
        <v>3</v>
      </c>
      <c r="E109" s="296"/>
      <c r="F109" s="106"/>
      <c r="G109" s="107"/>
    </row>
    <row r="110" spans="1:8" ht="12.75" customHeight="1" x14ac:dyDescent="0.25">
      <c r="A110" s="199">
        <v>3</v>
      </c>
      <c r="E110" s="296"/>
      <c r="F110" s="297" t="str">
        <f>Contents!F3</f>
        <v>20X2</v>
      </c>
      <c r="G110" s="298" t="str">
        <f>Contents!F4</f>
        <v>20X1</v>
      </c>
    </row>
    <row r="111" spans="1:8" ht="12.75" customHeight="1" thickBot="1" x14ac:dyDescent="0.3">
      <c r="A111" s="199">
        <v>3</v>
      </c>
      <c r="E111" s="299"/>
      <c r="F111" s="300" t="s">
        <v>212</v>
      </c>
      <c r="G111" s="301" t="s">
        <v>212</v>
      </c>
    </row>
    <row r="112" spans="1:8" ht="4.3499999999999996" customHeight="1" x14ac:dyDescent="0.25">
      <c r="A112" s="199">
        <v>3</v>
      </c>
      <c r="E112" s="296"/>
      <c r="F112" s="106"/>
      <c r="G112" s="107"/>
    </row>
    <row r="113" spans="1:8" ht="12" customHeight="1" x14ac:dyDescent="0.25">
      <c r="A113" s="199">
        <v>3</v>
      </c>
      <c r="B113" s="199" t="s">
        <v>208</v>
      </c>
      <c r="C113" s="200">
        <v>49</v>
      </c>
      <c r="E113" s="304" t="str">
        <f ca="1">INDEX(TBLStructure[Full Note Title],MATCH(C113,TBLStructure[Model Reference],0))</f>
        <v>2.2I: Other revenue</v>
      </c>
      <c r="F113" s="106"/>
      <c r="G113" s="107"/>
    </row>
    <row r="114" spans="1:8" ht="12" customHeight="1" x14ac:dyDescent="0.25">
      <c r="A114" s="199">
        <v>3</v>
      </c>
      <c r="E114" s="296" t="s">
        <v>709</v>
      </c>
      <c r="F114" s="106">
        <v>0</v>
      </c>
      <c r="G114" s="107">
        <v>0</v>
      </c>
    </row>
    <row r="115" spans="1:8" ht="12" customHeight="1" x14ac:dyDescent="0.25">
      <c r="A115" s="199">
        <v>3</v>
      </c>
      <c r="D115" s="341"/>
      <c r="E115" s="296" t="s">
        <v>623</v>
      </c>
      <c r="F115" s="106">
        <v>0</v>
      </c>
      <c r="G115" s="107">
        <v>0</v>
      </c>
    </row>
    <row r="116" spans="1:8" ht="12" customHeight="1" x14ac:dyDescent="0.25">
      <c r="A116" s="199">
        <v>3</v>
      </c>
      <c r="D116" s="821" t="s">
        <v>710</v>
      </c>
      <c r="E116" s="327" t="s">
        <v>624</v>
      </c>
      <c r="F116" s="106"/>
      <c r="G116" s="107"/>
    </row>
    <row r="117" spans="1:8" ht="12" customHeight="1" x14ac:dyDescent="0.25">
      <c r="A117" s="199">
        <v>3</v>
      </c>
      <c r="D117" s="964" t="s">
        <v>711</v>
      </c>
      <c r="E117" s="361" t="s">
        <v>626</v>
      </c>
      <c r="F117" s="106"/>
      <c r="G117" s="107"/>
    </row>
    <row r="118" spans="1:8" ht="12" customHeight="1" x14ac:dyDescent="0.25">
      <c r="A118" s="199">
        <v>3</v>
      </c>
      <c r="D118" s="964"/>
      <c r="E118" s="305" t="s">
        <v>627</v>
      </c>
      <c r="F118" s="106">
        <v>0</v>
      </c>
      <c r="G118" s="107">
        <v>0</v>
      </c>
    </row>
    <row r="119" spans="1:8" ht="12" customHeight="1" x14ac:dyDescent="0.25">
      <c r="A119" s="199">
        <v>3</v>
      </c>
      <c r="E119" s="296" t="s">
        <v>355</v>
      </c>
      <c r="F119" s="106">
        <v>0</v>
      </c>
      <c r="G119" s="107">
        <v>0</v>
      </c>
    </row>
    <row r="120" spans="1:8" ht="12" customHeight="1" x14ac:dyDescent="0.25">
      <c r="A120" s="199">
        <v>3</v>
      </c>
      <c r="E120" s="307" t="s">
        <v>628</v>
      </c>
      <c r="F120" s="112">
        <f>SUM(F113:F119)</f>
        <v>0</v>
      </c>
      <c r="G120" s="113">
        <f>SUM(G113:G119)</f>
        <v>0</v>
      </c>
    </row>
    <row r="121" spans="1:8" ht="12" customHeight="1" x14ac:dyDescent="0.25">
      <c r="E121" s="307"/>
      <c r="F121" s="120"/>
      <c r="G121" s="121"/>
    </row>
    <row r="122" spans="1:8" s="1" customFormat="1" ht="27.6" customHeight="1" x14ac:dyDescent="0.25">
      <c r="C122" s="219"/>
      <c r="D122" s="193" t="s">
        <v>629</v>
      </c>
      <c r="E122" s="971" t="s">
        <v>630</v>
      </c>
      <c r="F122" s="971"/>
      <c r="G122" s="971"/>
      <c r="H122" s="195"/>
    </row>
    <row r="123" spans="1:8" s="1" customFormat="1" ht="13.8" x14ac:dyDescent="0.25">
      <c r="C123" s="219"/>
      <c r="D123" s="199"/>
      <c r="E123" s="129"/>
      <c r="F123" s="129"/>
      <c r="G123" s="129"/>
    </row>
    <row r="124" spans="1:8" s="1" customFormat="1" ht="13.8" x14ac:dyDescent="0.25">
      <c r="C124" s="219"/>
      <c r="D124" s="256" t="s">
        <v>629</v>
      </c>
      <c r="E124" s="129"/>
      <c r="F124" s="129"/>
      <c r="G124" s="129"/>
    </row>
    <row r="125" spans="1:8" s="1" customFormat="1" ht="13.8" x14ac:dyDescent="0.25">
      <c r="C125" s="219"/>
      <c r="D125" s="256"/>
      <c r="E125" s="129"/>
      <c r="F125" s="129"/>
      <c r="G125" s="129"/>
    </row>
    <row r="126" spans="1:8" s="1" customFormat="1" ht="13.8" x14ac:dyDescent="0.25">
      <c r="C126" s="219"/>
      <c r="E126" s="129"/>
      <c r="F126" s="129"/>
      <c r="G126" s="129"/>
    </row>
    <row r="127" spans="1:8" ht="12" customHeight="1" x14ac:dyDescent="0.25">
      <c r="A127" s="199">
        <v>3</v>
      </c>
      <c r="E127" s="296"/>
      <c r="F127" s="325"/>
      <c r="G127" s="326"/>
    </row>
    <row r="128" spans="1:8" ht="12" customHeight="1" x14ac:dyDescent="0.25">
      <c r="D128" s="199"/>
      <c r="E128" s="296"/>
      <c r="F128" s="325"/>
      <c r="G128" s="326"/>
    </row>
    <row r="129" spans="1:7" ht="12" customHeight="1" x14ac:dyDescent="0.25">
      <c r="D129" s="199"/>
      <c r="E129" s="296"/>
      <c r="F129" s="325"/>
      <c r="G129" s="326"/>
    </row>
    <row r="130" spans="1:7" ht="12" customHeight="1" x14ac:dyDescent="0.25">
      <c r="E130" s="296"/>
      <c r="F130" s="325"/>
      <c r="G130" s="326"/>
    </row>
    <row r="131" spans="1:7" ht="12" customHeight="1" x14ac:dyDescent="0.25">
      <c r="E131" s="296"/>
      <c r="F131" s="325"/>
      <c r="G131" s="326"/>
    </row>
    <row r="132" spans="1:7" ht="12" customHeight="1" x14ac:dyDescent="0.25">
      <c r="E132" s="296"/>
      <c r="F132" s="325"/>
      <c r="G132" s="326"/>
    </row>
    <row r="133" spans="1:7" ht="6" customHeight="1" x14ac:dyDescent="0.25">
      <c r="A133" s="199">
        <v>3</v>
      </c>
      <c r="E133" s="307"/>
      <c r="F133" s="296"/>
      <c r="G133" s="296"/>
    </row>
    <row r="134" spans="1:7" ht="12" customHeight="1" x14ac:dyDescent="0.25">
      <c r="A134" s="199">
        <v>3</v>
      </c>
      <c r="E134" s="363" t="s">
        <v>226</v>
      </c>
      <c r="F134" s="339"/>
      <c r="G134" s="324"/>
    </row>
    <row r="135" spans="1:7" ht="6" customHeight="1" x14ac:dyDescent="0.25">
      <c r="A135" s="199">
        <v>3</v>
      </c>
      <c r="E135" s="307"/>
      <c r="F135" s="296"/>
      <c r="G135" s="296"/>
    </row>
    <row r="136" spans="1:7" ht="12" customHeight="1" x14ac:dyDescent="0.25">
      <c r="A136" s="199">
        <v>3</v>
      </c>
      <c r="B136" s="199" t="s">
        <v>208</v>
      </c>
      <c r="C136" s="200">
        <v>50</v>
      </c>
      <c r="D136" s="960" t="s">
        <v>228</v>
      </c>
      <c r="E136" s="304" t="str">
        <f ca="1">INDEX(TBLStructure[Full Note Title],MATCH(C136,TBLStructure[Model Reference],0))</f>
        <v>2.2J: Foreign exchange gains</v>
      </c>
      <c r="F136" s="106"/>
      <c r="G136" s="107"/>
    </row>
    <row r="137" spans="1:7" ht="12" customHeight="1" x14ac:dyDescent="0.25">
      <c r="A137" s="199">
        <v>3</v>
      </c>
      <c r="D137" s="960"/>
      <c r="E137" s="327" t="s">
        <v>551</v>
      </c>
      <c r="F137" s="106">
        <v>0</v>
      </c>
      <c r="G137" s="107">
        <v>0</v>
      </c>
    </row>
    <row r="138" spans="1:7" ht="12" customHeight="1" x14ac:dyDescent="0.25">
      <c r="A138" s="199">
        <v>3</v>
      </c>
      <c r="E138" s="327" t="s">
        <v>552</v>
      </c>
      <c r="F138" s="106">
        <v>0</v>
      </c>
      <c r="G138" s="107">
        <v>0</v>
      </c>
    </row>
    <row r="139" spans="1:7" ht="12" customHeight="1" x14ac:dyDescent="0.25">
      <c r="A139" s="199">
        <v>3</v>
      </c>
      <c r="E139" s="307" t="s">
        <v>631</v>
      </c>
      <c r="F139" s="112">
        <f>SUM(F136:F138)</f>
        <v>0</v>
      </c>
      <c r="G139" s="113">
        <f>SUM(G136:G138)</f>
        <v>0</v>
      </c>
    </row>
    <row r="140" spans="1:7" ht="7.95" customHeight="1" x14ac:dyDescent="0.25">
      <c r="A140" s="199">
        <v>3</v>
      </c>
      <c r="E140" s="296"/>
      <c r="F140" s="106"/>
      <c r="G140" s="107"/>
    </row>
    <row r="141" spans="1:7" ht="12" customHeight="1" x14ac:dyDescent="0.25">
      <c r="A141" s="199">
        <v>3</v>
      </c>
      <c r="B141" s="199" t="s">
        <v>208</v>
      </c>
      <c r="C141" s="200">
        <v>51</v>
      </c>
      <c r="D141" s="960" t="s">
        <v>712</v>
      </c>
      <c r="E141" s="304" t="str">
        <f ca="1">INDEX(TBLStructure[Full Note Title],MATCH(C141,TBLStructure[Model Reference],0))</f>
        <v>2.2K: Reversal of write-downs and impairments</v>
      </c>
      <c r="F141" s="106"/>
      <c r="G141" s="107"/>
    </row>
    <row r="142" spans="1:7" ht="12" customHeight="1" x14ac:dyDescent="0.25">
      <c r="A142" s="199">
        <v>3</v>
      </c>
      <c r="D142" s="960"/>
      <c r="E142" s="364" t="s">
        <v>632</v>
      </c>
      <c r="F142" s="321">
        <v>0</v>
      </c>
      <c r="G142" s="322">
        <v>0</v>
      </c>
    </row>
    <row r="143" spans="1:7" ht="12" customHeight="1" x14ac:dyDescent="0.25">
      <c r="D143" s="202"/>
      <c r="E143" s="889" t="s">
        <v>633</v>
      </c>
      <c r="F143" s="321"/>
      <c r="G143" s="322"/>
    </row>
    <row r="144" spans="1:7" ht="12" customHeight="1" x14ac:dyDescent="0.25">
      <c r="A144" s="199">
        <v>3</v>
      </c>
      <c r="E144" s="317" t="s">
        <v>634</v>
      </c>
      <c r="F144" s="112">
        <f>SUM(F141:F142)</f>
        <v>0</v>
      </c>
      <c r="G144" s="113">
        <f>SUM(G141:G142)</f>
        <v>0</v>
      </c>
    </row>
    <row r="145" spans="1:7" ht="5.4" customHeight="1" x14ac:dyDescent="0.25">
      <c r="E145" s="317"/>
      <c r="F145" s="120"/>
      <c r="G145" s="121"/>
    </row>
    <row r="146" spans="1:7" ht="12" customHeight="1" x14ac:dyDescent="0.25">
      <c r="A146" s="199">
        <v>3</v>
      </c>
      <c r="B146" s="199" t="s">
        <v>208</v>
      </c>
      <c r="C146" s="200">
        <v>52</v>
      </c>
      <c r="E146" s="304" t="str">
        <f ca="1">INDEX(TBLStructure[Full Note Title],MATCH(C146,TBLStructure[Model Reference],0))</f>
        <v>2.2L: Other gains</v>
      </c>
      <c r="F146" s="106"/>
      <c r="G146" s="107"/>
    </row>
    <row r="147" spans="1:7" ht="12" customHeight="1" x14ac:dyDescent="0.25">
      <c r="A147" s="199">
        <v>3</v>
      </c>
      <c r="E147" s="366" t="s">
        <v>636</v>
      </c>
      <c r="F147" s="106">
        <v>0</v>
      </c>
      <c r="G147" s="107">
        <v>0</v>
      </c>
    </row>
    <row r="148" spans="1:7" ht="12" customHeight="1" x14ac:dyDescent="0.25">
      <c r="A148" s="199">
        <v>3</v>
      </c>
      <c r="D148" s="821" t="s">
        <v>710</v>
      </c>
      <c r="E148" s="364" t="s">
        <v>624</v>
      </c>
      <c r="F148" s="106"/>
      <c r="G148" s="107"/>
    </row>
    <row r="149" spans="1:7" ht="12" customHeight="1" x14ac:dyDescent="0.25">
      <c r="A149" s="199">
        <v>3</v>
      </c>
      <c r="E149" s="367" t="s">
        <v>637</v>
      </c>
      <c r="F149" s="106">
        <v>0</v>
      </c>
      <c r="G149" s="107">
        <v>0</v>
      </c>
    </row>
    <row r="150" spans="1:7" s="242" customFormat="1" ht="12" customHeight="1" x14ac:dyDescent="0.25">
      <c r="C150" s="274"/>
      <c r="D150" s="39" t="s">
        <v>713</v>
      </c>
      <c r="E150" s="327" t="s">
        <v>638</v>
      </c>
      <c r="F150" s="106">
        <v>0</v>
      </c>
      <c r="G150" s="107">
        <v>0</v>
      </c>
    </row>
    <row r="151" spans="1:7" ht="12" customHeight="1" x14ac:dyDescent="0.25">
      <c r="A151" s="199">
        <v>3</v>
      </c>
      <c r="E151" s="327" t="s">
        <v>639</v>
      </c>
      <c r="F151" s="106">
        <v>0</v>
      </c>
      <c r="G151" s="107">
        <v>0</v>
      </c>
    </row>
    <row r="152" spans="1:7" ht="12" customHeight="1" x14ac:dyDescent="0.25">
      <c r="A152" s="199">
        <v>3</v>
      </c>
      <c r="E152" s="327" t="s">
        <v>355</v>
      </c>
      <c r="F152" s="106">
        <v>0</v>
      </c>
      <c r="G152" s="107">
        <v>0</v>
      </c>
    </row>
    <row r="153" spans="1:7" ht="12" customHeight="1" x14ac:dyDescent="0.25">
      <c r="A153" s="199">
        <v>3</v>
      </c>
      <c r="E153" s="317" t="s">
        <v>640</v>
      </c>
      <c r="F153" s="112">
        <f>SUM(F146:F152)</f>
        <v>0</v>
      </c>
      <c r="G153" s="113">
        <f>SUM(G146:G152)</f>
        <v>0</v>
      </c>
    </row>
    <row r="154" spans="1:7" x14ac:dyDescent="0.25">
      <c r="E154" s="296"/>
      <c r="F154" s="296"/>
      <c r="G154" s="296"/>
    </row>
    <row r="155" spans="1:7" x14ac:dyDescent="0.25">
      <c r="E155" s="296"/>
      <c r="F155" s="296"/>
      <c r="G155" s="296"/>
    </row>
    <row r="156" spans="1:7" x14ac:dyDescent="0.25">
      <c r="E156" s="296"/>
      <c r="F156" s="296"/>
      <c r="G156" s="296"/>
    </row>
    <row r="157" spans="1:7" x14ac:dyDescent="0.25">
      <c r="E157" s="296"/>
      <c r="F157" s="296"/>
      <c r="G157" s="296"/>
    </row>
    <row r="158" spans="1:7" x14ac:dyDescent="0.25">
      <c r="E158" s="296"/>
      <c r="F158" s="296"/>
      <c r="G158" s="296"/>
    </row>
    <row r="159" spans="1:7" x14ac:dyDescent="0.25">
      <c r="E159" s="296"/>
      <c r="F159" s="296"/>
      <c r="G159" s="296"/>
    </row>
    <row r="160" spans="1:7" x14ac:dyDescent="0.25">
      <c r="E160" s="296"/>
      <c r="F160" s="296"/>
      <c r="G160" s="296"/>
    </row>
    <row r="161" spans="5:8" ht="36" customHeight="1" x14ac:dyDescent="0.25">
      <c r="E161" s="296"/>
      <c r="F161" s="296"/>
      <c r="G161" s="296"/>
      <c r="H161" s="811"/>
    </row>
  </sheetData>
  <mergeCells count="10">
    <mergeCell ref="B1:C1"/>
    <mergeCell ref="D38:D39"/>
    <mergeCell ref="D42:D43"/>
    <mergeCell ref="D60:D61"/>
    <mergeCell ref="E92:G92"/>
    <mergeCell ref="D136:D137"/>
    <mergeCell ref="D141:D142"/>
    <mergeCell ref="E94:G94"/>
    <mergeCell ref="D117:D118"/>
    <mergeCell ref="E122:G122"/>
  </mergeCells>
  <printOptions horizontalCentered="1"/>
  <pageMargins left="0.23622047244094491" right="0.23622047244094491" top="0.74803149606299213" bottom="0.74803149606299213" header="0.31496062992125984" footer="0.31496062992125984"/>
  <pageSetup paperSize="9" scale="95" fitToWidth="0" fitToHeight="0" orientation="portrait" r:id="rId1"/>
  <rowBreaks count="3" manualBreakCount="3">
    <brk id="56" min="4" max="6" man="1"/>
    <brk id="108" min="4" max="6" man="1"/>
    <brk id="153" min="4" max="6" man="1"/>
  </rowBreaks>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52EC-0961-4B7E-B812-F2B0A0F46E8F}">
  <sheetPr codeName="Sheet14"/>
  <dimension ref="A1:G22"/>
  <sheetViews>
    <sheetView showGridLines="0" view="pageBreakPreview" topLeftCell="B1" zoomScaleNormal="100" zoomScaleSheetLayoutView="100" workbookViewId="0">
      <selection activeCell="F8" sqref="F8"/>
    </sheetView>
  </sheetViews>
  <sheetFormatPr defaultColWidth="9.21875" defaultRowHeight="13.8" x14ac:dyDescent="0.25"/>
  <cols>
    <col min="1" max="1" width="8.77734375" style="1" hidden="1" customWidth="1"/>
    <col min="2" max="2" width="7.5546875" style="776" customWidth="1"/>
    <col min="3" max="3" width="39.77734375" style="1" customWidth="1"/>
    <col min="4" max="4" width="10.5546875" style="1" customWidth="1"/>
    <col min="5" max="6" width="18" style="776" customWidth="1"/>
    <col min="7" max="7" width="16.77734375" style="1" customWidth="1"/>
    <col min="8" max="8" width="14.77734375" style="1" customWidth="1"/>
    <col min="9" max="16384" width="9.21875" style="1"/>
  </cols>
  <sheetData>
    <row r="1" spans="1:7" x14ac:dyDescent="0.25">
      <c r="A1" s="1" t="s">
        <v>0</v>
      </c>
    </row>
    <row r="2" spans="1:7" x14ac:dyDescent="0.25">
      <c r="A2" s="774">
        <v>3</v>
      </c>
      <c r="B2" s="775"/>
      <c r="C2" s="775"/>
      <c r="D2" s="775"/>
      <c r="E2" s="775"/>
      <c r="F2" s="775"/>
    </row>
    <row r="3" spans="1:7" x14ac:dyDescent="0.25">
      <c r="A3" s="774">
        <v>3</v>
      </c>
      <c r="B3" s="775"/>
      <c r="C3" s="775"/>
      <c r="D3" s="775"/>
      <c r="E3" s="775"/>
      <c r="F3" s="775"/>
    </row>
    <row r="4" spans="1:7" x14ac:dyDescent="0.25">
      <c r="A4" s="1">
        <v>3</v>
      </c>
    </row>
    <row r="5" spans="1:7" x14ac:dyDescent="0.25">
      <c r="A5" s="1">
        <v>3</v>
      </c>
      <c r="B5" s="777" t="s">
        <v>1</v>
      </c>
      <c r="C5" s="778" t="s">
        <v>2</v>
      </c>
      <c r="D5" s="779"/>
      <c r="E5" s="780" t="s">
        <v>3</v>
      </c>
      <c r="F5" s="781" t="s">
        <v>4</v>
      </c>
      <c r="G5" s="782"/>
    </row>
    <row r="6" spans="1:7" x14ac:dyDescent="0.25">
      <c r="A6" s="1">
        <v>3</v>
      </c>
      <c r="B6" s="783">
        <v>1</v>
      </c>
      <c r="C6" s="784" t="s">
        <v>5</v>
      </c>
      <c r="D6" s="785"/>
      <c r="E6" s="786" t="str">
        <f>IF(E7=E8,"PASS","FAIL")</f>
        <v>PASS</v>
      </c>
      <c r="F6" s="787" t="str">
        <f>IF(F7=F8,"PASS","FAIL")</f>
        <v>PASS</v>
      </c>
    </row>
    <row r="7" spans="1:7" x14ac:dyDescent="0.25">
      <c r="A7" s="1">
        <v>3</v>
      </c>
      <c r="B7" s="788"/>
      <c r="C7" s="789" t="s">
        <v>6</v>
      </c>
      <c r="D7" s="790"/>
      <c r="E7" s="791">
        <f>DeptBS!G51</f>
        <v>0</v>
      </c>
      <c r="F7" s="792" t="s">
        <v>7</v>
      </c>
    </row>
    <row r="8" spans="1:7" x14ac:dyDescent="0.25">
      <c r="A8" s="1">
        <v>3</v>
      </c>
      <c r="B8" s="788"/>
      <c r="C8" s="789" t="s">
        <v>8</v>
      </c>
      <c r="D8" s="790"/>
      <c r="E8" s="791">
        <f>DeptBS!G57</f>
        <v>0</v>
      </c>
      <c r="F8" s="792" t="s">
        <v>7</v>
      </c>
    </row>
    <row r="9" spans="1:7" x14ac:dyDescent="0.25">
      <c r="A9" s="1">
        <v>3</v>
      </c>
      <c r="B9" s="783">
        <f>B6+1</f>
        <v>2</v>
      </c>
      <c r="C9" s="784" t="s">
        <v>9</v>
      </c>
      <c r="D9" s="793"/>
      <c r="E9" s="786" t="str">
        <f>IF(E10=E11,"PASS","FAIL")</f>
        <v>PASS</v>
      </c>
      <c r="F9" s="787" t="str">
        <f>IF(F10=F11,"PASS","FAIL")</f>
        <v>PASS</v>
      </c>
    </row>
    <row r="10" spans="1:7" x14ac:dyDescent="0.25">
      <c r="A10" s="1">
        <v>3</v>
      </c>
      <c r="B10" s="788"/>
      <c r="C10" s="789" t="s">
        <v>8</v>
      </c>
      <c r="D10" s="790"/>
      <c r="E10" s="794">
        <f>DeptBS!G57</f>
        <v>0</v>
      </c>
      <c r="F10" s="791">
        <f>AdminBS!G55</f>
        <v>0</v>
      </c>
    </row>
    <row r="11" spans="1:7" x14ac:dyDescent="0.25">
      <c r="A11" s="1">
        <v>3</v>
      </c>
      <c r="B11" s="795"/>
      <c r="C11" s="796" t="s">
        <v>10</v>
      </c>
      <c r="D11" s="797"/>
      <c r="E11" s="798">
        <f>DeptCE!G58</f>
        <v>0</v>
      </c>
      <c r="F11" s="799">
        <f>AdminCE!G42</f>
        <v>0</v>
      </c>
    </row>
    <row r="12" spans="1:7" x14ac:dyDescent="0.25">
      <c r="A12" s="1">
        <v>3</v>
      </c>
      <c r="B12" s="783">
        <f>B9+1</f>
        <v>3</v>
      </c>
      <c r="C12" s="784" t="s">
        <v>11</v>
      </c>
      <c r="D12" s="793"/>
      <c r="E12" s="786" t="str">
        <f>IF(E13=E14,"PASS","FAIL")</f>
        <v>PASS</v>
      </c>
      <c r="F12" s="787" t="str">
        <f>IF(F13=F14,"PASS","FAIL")</f>
        <v>PASS</v>
      </c>
    </row>
    <row r="13" spans="1:7" x14ac:dyDescent="0.25">
      <c r="A13" s="1">
        <v>3</v>
      </c>
      <c r="B13" s="788"/>
      <c r="C13" s="789" t="s">
        <v>12</v>
      </c>
      <c r="D13" s="790"/>
      <c r="E13" s="794">
        <f>DeptBS!G8</f>
        <v>0</v>
      </c>
      <c r="F13" s="791">
        <f>AdminBS!G8</f>
        <v>0</v>
      </c>
    </row>
    <row r="14" spans="1:7" x14ac:dyDescent="0.25">
      <c r="A14" s="1">
        <v>3</v>
      </c>
      <c r="B14" s="795"/>
      <c r="C14" s="796" t="s">
        <v>13</v>
      </c>
      <c r="D14" s="797"/>
      <c r="E14" s="798">
        <f>DeptCF!G64</f>
        <v>0</v>
      </c>
      <c r="F14" s="799">
        <f>AdminCF!G81</f>
        <v>0</v>
      </c>
    </row>
    <row r="15" spans="1:7" x14ac:dyDescent="0.25">
      <c r="A15" s="1">
        <v>3</v>
      </c>
      <c r="B15" s="783">
        <f>B12+1</f>
        <v>4</v>
      </c>
      <c r="C15" s="784" t="s">
        <v>14</v>
      </c>
      <c r="D15" s="793"/>
      <c r="E15" s="786" t="str">
        <f>IF(E16=E17,"PASS","FAIL")</f>
        <v>PASS</v>
      </c>
      <c r="F15" s="787" t="str">
        <f>IF(F16=F17,"PASS","FAIL")</f>
        <v>PASS</v>
      </c>
    </row>
    <row r="16" spans="1:7" x14ac:dyDescent="0.25">
      <c r="A16" s="1">
        <v>3</v>
      </c>
      <c r="B16" s="788"/>
      <c r="C16" s="789" t="s">
        <v>15</v>
      </c>
      <c r="D16" s="790"/>
      <c r="E16" s="794">
        <f>DeptIS!G42</f>
        <v>0</v>
      </c>
      <c r="F16" s="791">
        <f>AdminIS!G50</f>
        <v>0</v>
      </c>
    </row>
    <row r="17" spans="1:6" x14ac:dyDescent="0.25">
      <c r="A17" s="1">
        <v>3</v>
      </c>
      <c r="B17" s="788"/>
      <c r="C17" s="789" t="s">
        <v>16</v>
      </c>
      <c r="D17" s="790"/>
      <c r="E17" s="794">
        <f>DeptCE!G41</f>
        <v>0</v>
      </c>
      <c r="F17" s="791">
        <f>(AdminCE!G16+AdminCE!G17)-AdminCE!G14</f>
        <v>0</v>
      </c>
    </row>
    <row r="18" spans="1:6" x14ac:dyDescent="0.25">
      <c r="A18" s="1">
        <v>3</v>
      </c>
      <c r="B18" s="800">
        <f>B15+1</f>
        <v>5</v>
      </c>
      <c r="C18" s="784" t="s">
        <v>17</v>
      </c>
      <c r="D18" s="785"/>
      <c r="E18" s="786" t="str">
        <f>IF(E19=E20,"PASS","FAIL")</f>
        <v>PASS</v>
      </c>
      <c r="F18" s="786" t="str">
        <f>IF(F19=F20,"PASS","FAIL")</f>
        <v>PASS</v>
      </c>
    </row>
    <row r="19" spans="1:6" x14ac:dyDescent="0.25">
      <c r="A19" s="1">
        <v>3</v>
      </c>
      <c r="B19" s="801"/>
      <c r="C19" s="789" t="s">
        <v>15</v>
      </c>
      <c r="D19" s="790"/>
      <c r="E19" s="791">
        <f>DeptIS!H42</f>
        <v>0</v>
      </c>
      <c r="F19" s="791">
        <f>AdminIS!H50</f>
        <v>0</v>
      </c>
    </row>
    <row r="20" spans="1:6" x14ac:dyDescent="0.25">
      <c r="A20" s="1">
        <v>3</v>
      </c>
      <c r="B20" s="795"/>
      <c r="C20" s="796" t="s">
        <v>16</v>
      </c>
      <c r="D20" s="797"/>
      <c r="E20" s="799">
        <f>DeptCE!H41</f>
        <v>0</v>
      </c>
      <c r="F20" s="799">
        <f>(AdminCE!H16+AdminCE!H17)-AdminCE!H14</f>
        <v>0</v>
      </c>
    </row>
    <row r="21" spans="1:6" x14ac:dyDescent="0.25">
      <c r="A21" s="1">
        <v>3</v>
      </c>
    </row>
    <row r="22" spans="1:6" x14ac:dyDescent="0.25">
      <c r="A22" s="1">
        <v>3</v>
      </c>
    </row>
  </sheetData>
  <conditionalFormatting sqref="E6:F6">
    <cfRule type="cellIs" dxfId="5" priority="6" operator="equal">
      <formula>"PASS"</formula>
    </cfRule>
  </conditionalFormatting>
  <conditionalFormatting sqref="E9:F9">
    <cfRule type="cellIs" dxfId="4" priority="5" operator="equal">
      <formula>"PASS"</formula>
    </cfRule>
  </conditionalFormatting>
  <conditionalFormatting sqref="E12:F12">
    <cfRule type="cellIs" dxfId="3" priority="3" operator="equal">
      <formula>"PASS"</formula>
    </cfRule>
  </conditionalFormatting>
  <conditionalFormatting sqref="E15:F15">
    <cfRule type="cellIs" dxfId="2" priority="4" operator="equal">
      <formula>"PASS"</formula>
    </cfRule>
  </conditionalFormatting>
  <conditionalFormatting sqref="E18:F18">
    <cfRule type="cellIs" dxfId="1" priority="1" operator="equal">
      <formula>"PASS"</formula>
    </cfRule>
  </conditionalFormatting>
  <printOptions horizontalCentered="1"/>
  <pageMargins left="0.23622047244094491" right="0.23622047244094491" top="0.74803149606299213" bottom="0.74803149606299213" header="0.31496062992125984" footer="0.31496062992125984"/>
  <pageSetup paperSize="9" orientation="portrait" r:id="rId1"/>
  <customProperties>
    <customPr name="_pios_id" r:id="rId2"/>
  </customPropertie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43551-C91D-40E4-A268-808878F7D44A}">
  <sheetPr codeName="Sheet35">
    <tabColor theme="8" tint="0.79998168889431442"/>
  </sheetPr>
  <dimension ref="A1:L129"/>
  <sheetViews>
    <sheetView showGridLines="0" view="pageBreakPreview" topLeftCell="D1" zoomScaleNormal="100" zoomScaleSheetLayoutView="100" workbookViewId="0">
      <selection activeCell="D11" sqref="D11"/>
    </sheetView>
  </sheetViews>
  <sheetFormatPr defaultRowHeight="13.2" x14ac:dyDescent="0.25"/>
  <cols>
    <col min="1" max="1" width="4.77734375" style="199" hidden="1" customWidth="1"/>
    <col min="2" max="2" width="6.21875" style="199" hidden="1" customWidth="1"/>
    <col min="3" max="3" width="8.77734375" style="200" hidden="1" customWidth="1"/>
    <col min="4" max="4" width="16.5546875" style="201" customWidth="1"/>
    <col min="5" max="5" width="48.5546875" style="201" customWidth="1"/>
    <col min="6" max="6" width="13.77734375" style="201" customWidth="1"/>
    <col min="7" max="7" width="10.77734375" style="201" customWidth="1"/>
    <col min="8" max="8" width="12.5546875" style="201" customWidth="1"/>
    <col min="9" max="9664" width="9.109375" style="199"/>
    <col min="9665" max="9665" width="9.21875" style="199" customWidth="1"/>
    <col min="9666" max="16384" width="9.109375" style="199"/>
  </cols>
  <sheetData>
    <row r="1" spans="1:9" x14ac:dyDescent="0.25">
      <c r="A1" s="199" t="s">
        <v>0</v>
      </c>
      <c r="D1" s="819" t="s">
        <v>714</v>
      </c>
    </row>
    <row r="2" spans="1:9" ht="18.600000000000001" x14ac:dyDescent="0.25">
      <c r="A2" s="199">
        <v>3</v>
      </c>
      <c r="B2" s="957" t="s">
        <v>206</v>
      </c>
      <c r="C2" s="957"/>
      <c r="D2" s="204"/>
      <c r="E2" s="205"/>
      <c r="F2" s="205"/>
      <c r="G2" s="205"/>
      <c r="H2" s="205"/>
      <c r="I2" s="205"/>
    </row>
    <row r="3" spans="1:9" ht="43.5" customHeight="1" x14ac:dyDescent="0.25">
      <c r="A3" s="199">
        <v>3</v>
      </c>
      <c r="D3" s="204"/>
      <c r="E3" s="205"/>
      <c r="F3" s="205"/>
      <c r="G3" s="205"/>
      <c r="H3" s="205"/>
      <c r="I3" s="205"/>
    </row>
    <row r="4" spans="1:9" ht="15" customHeight="1" x14ac:dyDescent="0.25">
      <c r="A4" s="199">
        <v>3</v>
      </c>
      <c r="B4" s="199" t="s">
        <v>497</v>
      </c>
      <c r="C4" s="200">
        <v>55</v>
      </c>
      <c r="E4" s="210" t="str">
        <f ca="1">INDEX(TBLStructure[Number],MATCH(C4,TBLStructure[Model Reference],0))&amp;"."&amp;INDEX(TBLStructure[Sub Number],MATCH(C4,TBLStructure[Model Reference],0))&amp;" "&amp;INDEX(TBLStructure[Sub-category],MATCH(C4,TBLStructure[Model Reference],0))</f>
        <v>3.1 Financial Assets</v>
      </c>
      <c r="F4" s="210"/>
      <c r="G4" s="210"/>
      <c r="H4" s="210"/>
    </row>
    <row r="5" spans="1:9" ht="6.6" customHeight="1" x14ac:dyDescent="0.25">
      <c r="A5" s="199">
        <v>3</v>
      </c>
      <c r="E5" s="212"/>
      <c r="F5" s="212"/>
    </row>
    <row r="6" spans="1:9" ht="12.75" customHeight="1" x14ac:dyDescent="0.25">
      <c r="A6" s="199">
        <v>3</v>
      </c>
      <c r="E6" s="195"/>
      <c r="F6" s="195"/>
      <c r="G6" s="368" t="str">
        <f>Contents!F3</f>
        <v>20X2</v>
      </c>
      <c r="H6" s="369" t="str">
        <f>Contents!F4</f>
        <v>20X1</v>
      </c>
    </row>
    <row r="7" spans="1:9" ht="12.75" customHeight="1" thickBot="1" x14ac:dyDescent="0.3">
      <c r="A7" s="199">
        <v>3</v>
      </c>
      <c r="E7" s="216"/>
      <c r="F7" s="216"/>
      <c r="G7" s="265" t="s">
        <v>258</v>
      </c>
      <c r="H7" s="266" t="s">
        <v>258</v>
      </c>
    </row>
    <row r="8" spans="1:9" ht="12" customHeight="1" x14ac:dyDescent="0.25">
      <c r="A8" s="199">
        <v>3</v>
      </c>
      <c r="E8" s="195"/>
      <c r="F8" s="195"/>
      <c r="G8" s="268"/>
      <c r="H8" s="269"/>
    </row>
    <row r="9" spans="1:9" ht="12" customHeight="1" x14ac:dyDescent="0.25">
      <c r="A9" s="199">
        <v>3</v>
      </c>
      <c r="B9" s="1" t="s">
        <v>208</v>
      </c>
      <c r="C9" s="219">
        <v>55</v>
      </c>
      <c r="D9" s="202" t="s">
        <v>715</v>
      </c>
      <c r="E9" s="220" t="str">
        <f ca="1">INDEX(TBLStructure[Full Note Title],MATCH(C9,TBLStructure[Model Reference],0))</f>
        <v>3.1A: Cash and cash equivalents</v>
      </c>
      <c r="F9" s="220"/>
      <c r="G9" s="268"/>
      <c r="H9" s="269"/>
    </row>
    <row r="10" spans="1:9" ht="12" customHeight="1" x14ac:dyDescent="0.25">
      <c r="A10" s="199">
        <v>3</v>
      </c>
      <c r="D10" s="819" t="s">
        <v>430</v>
      </c>
      <c r="E10" s="195" t="s">
        <v>716</v>
      </c>
      <c r="F10" s="195"/>
      <c r="G10" s="28">
        <v>0</v>
      </c>
      <c r="H10" s="29">
        <v>0</v>
      </c>
    </row>
    <row r="11" spans="1:9" ht="12" customHeight="1" x14ac:dyDescent="0.25">
      <c r="A11" s="199">
        <v>3</v>
      </c>
      <c r="E11" s="195" t="s">
        <v>717</v>
      </c>
      <c r="F11" s="195"/>
      <c r="G11" s="28">
        <v>0</v>
      </c>
      <c r="H11" s="29">
        <v>0</v>
      </c>
    </row>
    <row r="12" spans="1:9" ht="12" customHeight="1" x14ac:dyDescent="0.25">
      <c r="A12" s="199">
        <v>3</v>
      </c>
      <c r="E12" s="195" t="s">
        <v>355</v>
      </c>
      <c r="F12" s="195"/>
      <c r="G12" s="28">
        <v>0</v>
      </c>
      <c r="H12" s="29">
        <v>0</v>
      </c>
    </row>
    <row r="13" spans="1:9" ht="12" customHeight="1" x14ac:dyDescent="0.25">
      <c r="A13" s="199">
        <v>3</v>
      </c>
      <c r="E13" s="194" t="s">
        <v>718</v>
      </c>
      <c r="F13" s="253"/>
      <c r="G13" s="35">
        <f>SUM(G9:G12)</f>
        <v>0</v>
      </c>
      <c r="H13" s="36">
        <f>SUM(H9:H12)</f>
        <v>0</v>
      </c>
    </row>
    <row r="14" spans="1:9" ht="5.7" customHeight="1" x14ac:dyDescent="0.25">
      <c r="A14" s="199">
        <v>3</v>
      </c>
      <c r="E14" s="253"/>
      <c r="F14" s="253"/>
      <c r="G14" s="28"/>
      <c r="H14" s="29"/>
    </row>
    <row r="15" spans="1:9" ht="29.7" customHeight="1" x14ac:dyDescent="0.25">
      <c r="A15" s="199">
        <v>3</v>
      </c>
      <c r="E15" s="916" t="s">
        <v>719</v>
      </c>
      <c r="F15" s="916"/>
      <c r="G15" s="916"/>
      <c r="H15" s="916"/>
    </row>
    <row r="16" spans="1:9" ht="87.6" customHeight="1" x14ac:dyDescent="0.25">
      <c r="A16" s="199">
        <v>1</v>
      </c>
      <c r="E16" s="253"/>
      <c r="F16" s="253"/>
      <c r="G16" s="28"/>
      <c r="H16" s="29"/>
    </row>
    <row r="17" spans="1:8" ht="12" customHeight="1" x14ac:dyDescent="0.25">
      <c r="A17" s="199">
        <v>3</v>
      </c>
      <c r="B17" s="1" t="s">
        <v>208</v>
      </c>
      <c r="C17" s="219">
        <v>56</v>
      </c>
      <c r="D17" s="960" t="s">
        <v>720</v>
      </c>
      <c r="E17" s="220" t="str">
        <f ca="1">INDEX(TBLStructure[Full Note Title],MATCH(C17,TBLStructure[Model Reference],0))</f>
        <v>3.1B: Trade and other receivables</v>
      </c>
      <c r="F17" s="198"/>
      <c r="G17" s="28"/>
      <c r="H17" s="29"/>
    </row>
    <row r="18" spans="1:8" ht="12" customHeight="1" x14ac:dyDescent="0.25">
      <c r="A18" s="199">
        <v>3</v>
      </c>
      <c r="D18" s="960"/>
      <c r="E18" s="194" t="s">
        <v>721</v>
      </c>
      <c r="F18" s="198"/>
      <c r="G18" s="28"/>
      <c r="H18" s="29"/>
    </row>
    <row r="19" spans="1:8" ht="12" customHeight="1" x14ac:dyDescent="0.25">
      <c r="A19" s="199">
        <v>3</v>
      </c>
      <c r="E19" s="195" t="s">
        <v>722</v>
      </c>
      <c r="F19" s="198"/>
      <c r="G19" s="31">
        <v>0</v>
      </c>
      <c r="H19" s="32">
        <v>0</v>
      </c>
    </row>
    <row r="20" spans="1:8" x14ac:dyDescent="0.25">
      <c r="D20" s="4" t="s">
        <v>723</v>
      </c>
      <c r="E20" s="252" t="s">
        <v>724</v>
      </c>
      <c r="F20" s="193"/>
      <c r="G20" s="82">
        <v>0</v>
      </c>
      <c r="H20" s="83">
        <v>0</v>
      </c>
    </row>
    <row r="21" spans="1:8" ht="12" customHeight="1" x14ac:dyDescent="0.25">
      <c r="D21" s="3" t="s">
        <v>725</v>
      </c>
      <c r="E21" s="252" t="s">
        <v>726</v>
      </c>
      <c r="F21" s="193"/>
      <c r="G21" s="82">
        <v>0</v>
      </c>
      <c r="H21" s="83">
        <v>0</v>
      </c>
    </row>
    <row r="22" spans="1:8" ht="12" customHeight="1" x14ac:dyDescent="0.25">
      <c r="A22" s="199">
        <v>3</v>
      </c>
      <c r="D22" s="202"/>
      <c r="E22" s="252" t="s">
        <v>355</v>
      </c>
      <c r="F22" s="193"/>
      <c r="G22" s="82">
        <v>0</v>
      </c>
      <c r="H22" s="83">
        <v>0</v>
      </c>
    </row>
    <row r="23" spans="1:8" ht="12" customHeight="1" x14ac:dyDescent="0.25">
      <c r="A23" s="199">
        <v>3</v>
      </c>
      <c r="D23" s="202"/>
      <c r="E23" s="213" t="s">
        <v>727</v>
      </c>
      <c r="F23" s="252"/>
      <c r="G23" s="52">
        <f>SUM(G18:G22)</f>
        <v>0</v>
      </c>
      <c r="H23" s="244">
        <f>SUM(H18:H22)</f>
        <v>0</v>
      </c>
    </row>
    <row r="24" spans="1:8" x14ac:dyDescent="0.25">
      <c r="D24" s="202"/>
      <c r="E24" s="960" t="s">
        <v>728</v>
      </c>
      <c r="F24" s="960"/>
      <c r="G24" s="960"/>
      <c r="H24" s="960"/>
    </row>
    <row r="25" spans="1:8" x14ac:dyDescent="0.25">
      <c r="D25" s="202"/>
      <c r="E25" s="960" t="s">
        <v>729</v>
      </c>
      <c r="F25" s="960"/>
      <c r="G25" s="960"/>
      <c r="H25" s="960"/>
    </row>
    <row r="26" spans="1:8" ht="27" customHeight="1" x14ac:dyDescent="0.25">
      <c r="D26" s="42" t="s">
        <v>723</v>
      </c>
      <c r="E26" s="960" t="s">
        <v>730</v>
      </c>
      <c r="F26" s="960"/>
      <c r="G26" s="960"/>
      <c r="H26" s="960"/>
    </row>
    <row r="27" spans="1:8" ht="12" customHeight="1" x14ac:dyDescent="0.25">
      <c r="A27" s="199">
        <v>3</v>
      </c>
      <c r="E27" s="195" t="s">
        <v>731</v>
      </c>
      <c r="F27" s="195"/>
      <c r="G27" s="195"/>
      <c r="H27" s="199"/>
    </row>
    <row r="28" spans="1:8" ht="12" customHeight="1" x14ac:dyDescent="0.25">
      <c r="A28" s="199">
        <v>3</v>
      </c>
      <c r="E28" s="195"/>
      <c r="F28" s="195"/>
      <c r="G28" s="31"/>
      <c r="H28" s="32"/>
    </row>
    <row r="29" spans="1:8" ht="12" customHeight="1" x14ac:dyDescent="0.25">
      <c r="A29" s="199">
        <v>3</v>
      </c>
      <c r="D29" s="976" t="s">
        <v>732</v>
      </c>
      <c r="E29" s="194" t="s">
        <v>733</v>
      </c>
      <c r="F29" s="195"/>
      <c r="G29" s="28"/>
      <c r="H29" s="29"/>
    </row>
    <row r="30" spans="1:8" ht="12" customHeight="1" x14ac:dyDescent="0.25">
      <c r="A30" s="199">
        <v>3</v>
      </c>
      <c r="D30" s="976"/>
      <c r="E30" s="271" t="s">
        <v>734</v>
      </c>
      <c r="F30" s="271"/>
      <c r="G30" s="31">
        <v>0</v>
      </c>
      <c r="H30" s="32">
        <v>0</v>
      </c>
    </row>
    <row r="31" spans="1:8" ht="12" customHeight="1" x14ac:dyDescent="0.25">
      <c r="A31" s="199">
        <v>3</v>
      </c>
      <c r="E31" s="271" t="s">
        <v>735</v>
      </c>
      <c r="F31" s="271"/>
      <c r="G31" s="31">
        <v>0</v>
      </c>
      <c r="H31" s="32">
        <v>0</v>
      </c>
    </row>
    <row r="32" spans="1:8" ht="12" customHeight="1" x14ac:dyDescent="0.25">
      <c r="A32" s="199">
        <v>3</v>
      </c>
      <c r="E32" s="194" t="s">
        <v>736</v>
      </c>
      <c r="F32" s="253"/>
      <c r="G32" s="35">
        <f>SUM(G29:G31)</f>
        <v>0</v>
      </c>
      <c r="H32" s="36">
        <f>SUM(H29:H31)</f>
        <v>0</v>
      </c>
    </row>
    <row r="33" spans="1:8" ht="12" customHeight="1" x14ac:dyDescent="0.25">
      <c r="A33" s="199">
        <v>3</v>
      </c>
      <c r="E33" s="194"/>
      <c r="F33" s="253"/>
      <c r="G33" s="40"/>
      <c r="H33" s="41"/>
    </row>
    <row r="34" spans="1:8" ht="12" customHeight="1" x14ac:dyDescent="0.25">
      <c r="A34" s="199">
        <v>3</v>
      </c>
      <c r="E34" s="194" t="s">
        <v>737</v>
      </c>
      <c r="F34" s="198"/>
      <c r="G34" s="31"/>
      <c r="H34" s="32"/>
    </row>
    <row r="35" spans="1:8" ht="12" customHeight="1" x14ac:dyDescent="0.25">
      <c r="A35" s="199">
        <v>3</v>
      </c>
      <c r="D35" s="819" t="s">
        <v>738</v>
      </c>
      <c r="E35" s="271" t="s">
        <v>739</v>
      </c>
      <c r="F35" s="198"/>
      <c r="G35" s="28">
        <v>0</v>
      </c>
      <c r="H35" s="29">
        <v>0</v>
      </c>
    </row>
    <row r="36" spans="1:8" ht="12" customHeight="1" x14ac:dyDescent="0.25">
      <c r="A36" s="199">
        <v>3</v>
      </c>
      <c r="E36" s="271" t="s">
        <v>125</v>
      </c>
      <c r="G36" s="28">
        <v>0</v>
      </c>
      <c r="H36" s="29">
        <v>0</v>
      </c>
    </row>
    <row r="37" spans="1:8" ht="12" customHeight="1" x14ac:dyDescent="0.25">
      <c r="A37" s="199">
        <v>3</v>
      </c>
      <c r="E37" s="271" t="s">
        <v>81</v>
      </c>
      <c r="F37" s="271"/>
      <c r="G37" s="28">
        <v>0</v>
      </c>
      <c r="H37" s="29">
        <v>0</v>
      </c>
    </row>
    <row r="38" spans="1:8" ht="12" customHeight="1" x14ac:dyDescent="0.25">
      <c r="A38" s="199">
        <v>3</v>
      </c>
      <c r="E38" s="271" t="s">
        <v>82</v>
      </c>
      <c r="F38" s="271"/>
      <c r="G38" s="28">
        <v>0</v>
      </c>
      <c r="H38" s="29">
        <v>0</v>
      </c>
    </row>
    <row r="39" spans="1:8" ht="12" customHeight="1" x14ac:dyDescent="0.25">
      <c r="A39" s="199">
        <v>3</v>
      </c>
      <c r="E39" s="271" t="s">
        <v>740</v>
      </c>
      <c r="F39" s="271"/>
      <c r="G39" s="28">
        <v>0</v>
      </c>
      <c r="H39" s="29">
        <v>0</v>
      </c>
    </row>
    <row r="40" spans="1:8" ht="12" customHeight="1" x14ac:dyDescent="0.25">
      <c r="A40" s="199">
        <v>3</v>
      </c>
      <c r="E40" s="271" t="s">
        <v>355</v>
      </c>
      <c r="F40" s="271"/>
      <c r="G40" s="28">
        <v>0</v>
      </c>
      <c r="H40" s="29">
        <v>0</v>
      </c>
    </row>
    <row r="41" spans="1:8" ht="12" customHeight="1" x14ac:dyDescent="0.25">
      <c r="A41" s="199">
        <v>3</v>
      </c>
      <c r="E41" s="194" t="s">
        <v>741</v>
      </c>
      <c r="F41" s="253"/>
      <c r="G41" s="35">
        <f>SUM(G34:G40)</f>
        <v>0</v>
      </c>
      <c r="H41" s="36">
        <f>SUM(H34:H40)</f>
        <v>0</v>
      </c>
    </row>
    <row r="42" spans="1:8" ht="12" customHeight="1" x14ac:dyDescent="0.25">
      <c r="A42" s="199">
        <v>3</v>
      </c>
      <c r="E42" s="194" t="s">
        <v>742</v>
      </c>
      <c r="F42" s="253"/>
      <c r="G42" s="35">
        <f>G41+G32+G23</f>
        <v>0</v>
      </c>
      <c r="H42" s="36">
        <f>H41+H32+H23</f>
        <v>0</v>
      </c>
    </row>
    <row r="43" spans="1:8" ht="9.15" customHeight="1" x14ac:dyDescent="0.25">
      <c r="A43" s="199">
        <v>3</v>
      </c>
      <c r="E43" s="194"/>
      <c r="F43" s="253"/>
      <c r="G43" s="28"/>
      <c r="H43" s="29"/>
    </row>
    <row r="44" spans="1:8" ht="12" customHeight="1" x14ac:dyDescent="0.25">
      <c r="A44" s="199">
        <v>3</v>
      </c>
      <c r="D44" s="201" t="s">
        <v>743</v>
      </c>
      <c r="E44" s="370" t="s">
        <v>744</v>
      </c>
      <c r="F44" s="198"/>
      <c r="G44" s="28">
        <v>0</v>
      </c>
      <c r="H44" s="29">
        <v>0</v>
      </c>
    </row>
    <row r="45" spans="1:8" ht="7.2" customHeight="1" x14ac:dyDescent="0.25">
      <c r="A45" s="199">
        <v>3</v>
      </c>
      <c r="E45" s="271"/>
      <c r="F45" s="271"/>
      <c r="G45" s="28"/>
      <c r="H45" s="29"/>
    </row>
    <row r="46" spans="1:8" ht="12" customHeight="1" x14ac:dyDescent="0.25">
      <c r="A46" s="199">
        <v>3</v>
      </c>
      <c r="E46" s="194" t="s">
        <v>745</v>
      </c>
      <c r="F46" s="253"/>
      <c r="G46" s="35">
        <f>G42+G44</f>
        <v>0</v>
      </c>
      <c r="H46" s="36">
        <f>H42+H44</f>
        <v>0</v>
      </c>
    </row>
    <row r="47" spans="1:8" ht="6.6" customHeight="1" x14ac:dyDescent="0.25">
      <c r="A47" s="199">
        <v>3</v>
      </c>
      <c r="E47" s="194"/>
      <c r="F47" s="253"/>
      <c r="G47" s="40"/>
      <c r="H47" s="41"/>
    </row>
    <row r="48" spans="1:8" x14ac:dyDescent="0.25">
      <c r="A48" s="199">
        <v>1</v>
      </c>
      <c r="E48" s="194"/>
      <c r="F48" s="253"/>
      <c r="G48" s="40"/>
      <c r="H48" s="41"/>
    </row>
    <row r="49" spans="1:8" ht="49.2" customHeight="1" x14ac:dyDescent="0.25">
      <c r="A49" s="199">
        <v>3</v>
      </c>
      <c r="E49" s="916" t="s">
        <v>746</v>
      </c>
      <c r="F49" s="916"/>
      <c r="G49" s="916"/>
      <c r="H49" s="916"/>
    </row>
    <row r="50" spans="1:8" ht="27.75" customHeight="1" x14ac:dyDescent="0.25">
      <c r="A50" s="199">
        <v>3</v>
      </c>
      <c r="D50" s="201" t="s">
        <v>747</v>
      </c>
      <c r="E50" s="54"/>
      <c r="F50" s="54"/>
      <c r="G50" s="54"/>
      <c r="H50" s="54"/>
    </row>
    <row r="51" spans="1:8" ht="109.2" customHeight="1" x14ac:dyDescent="0.25">
      <c r="A51" s="199">
        <v>3</v>
      </c>
      <c r="E51" s="54"/>
      <c r="F51" s="54"/>
      <c r="G51" s="54"/>
      <c r="H51" s="54"/>
    </row>
    <row r="52" spans="1:8" ht="12.75" customHeight="1" x14ac:dyDescent="0.25">
      <c r="A52" s="199">
        <v>3</v>
      </c>
      <c r="E52" s="54"/>
      <c r="F52" s="54"/>
      <c r="G52" s="54"/>
      <c r="H52" s="54"/>
    </row>
    <row r="53" spans="1:8" ht="13.2" hidden="1" customHeight="1" x14ac:dyDescent="0.25">
      <c r="A53" s="199">
        <v>3</v>
      </c>
      <c r="E53" s="54"/>
      <c r="F53" s="54"/>
      <c r="G53" s="54"/>
      <c r="H53" s="54"/>
    </row>
    <row r="54" spans="1:8" x14ac:dyDescent="0.25">
      <c r="A54" s="199">
        <v>3</v>
      </c>
      <c r="E54" s="54"/>
      <c r="F54" s="54"/>
      <c r="G54" s="54"/>
      <c r="H54" s="54"/>
    </row>
    <row r="55" spans="1:8" x14ac:dyDescent="0.25">
      <c r="A55" s="199">
        <v>3</v>
      </c>
      <c r="E55" s="195"/>
      <c r="F55" s="195"/>
      <c r="G55" s="368" t="str">
        <f>Contents!F3</f>
        <v>20X2</v>
      </c>
      <c r="H55" s="369" t="str">
        <f>Contents!F4</f>
        <v>20X1</v>
      </c>
    </row>
    <row r="56" spans="1:8" ht="12.75" customHeight="1" thickBot="1" x14ac:dyDescent="0.3">
      <c r="A56" s="199">
        <v>3</v>
      </c>
      <c r="E56" s="216"/>
      <c r="F56" s="216"/>
      <c r="G56" s="265" t="s">
        <v>258</v>
      </c>
      <c r="H56" s="266" t="s">
        <v>258</v>
      </c>
    </row>
    <row r="57" spans="1:8" ht="12" customHeight="1" x14ac:dyDescent="0.25">
      <c r="A57" s="199">
        <v>3</v>
      </c>
      <c r="B57" s="199" t="s">
        <v>208</v>
      </c>
      <c r="C57" s="200">
        <v>57</v>
      </c>
      <c r="E57" s="220" t="str">
        <f ca="1">INDEX(TBLStructure[Full Note Title],MATCH(C57,TBLStructure[Model Reference],0))</f>
        <v>3.1C: Equity accounted investments</v>
      </c>
    </row>
    <row r="58" spans="1:8" ht="12" customHeight="1" x14ac:dyDescent="0.25">
      <c r="A58" s="199">
        <v>3</v>
      </c>
      <c r="E58" s="262" t="s">
        <v>748</v>
      </c>
      <c r="F58" s="379"/>
      <c r="G58" s="31">
        <v>0</v>
      </c>
      <c r="H58" s="32">
        <v>0</v>
      </c>
    </row>
    <row r="59" spans="1:8" x14ac:dyDescent="0.25">
      <c r="A59" s="199">
        <v>3</v>
      </c>
      <c r="E59" s="372" t="s">
        <v>749</v>
      </c>
      <c r="F59" s="379"/>
      <c r="G59" s="60">
        <f>SUM(G57:G58)</f>
        <v>0</v>
      </c>
      <c r="H59" s="61">
        <f>SUM(H57:H58)</f>
        <v>0</v>
      </c>
    </row>
    <row r="60" spans="1:8" ht="10.5" customHeight="1" x14ac:dyDescent="0.25">
      <c r="A60" s="199">
        <v>3</v>
      </c>
    </row>
    <row r="61" spans="1:8" ht="6.6" customHeight="1" x14ac:dyDescent="0.25">
      <c r="A61" s="199">
        <v>3</v>
      </c>
    </row>
    <row r="62" spans="1:8" x14ac:dyDescent="0.25">
      <c r="A62" s="199">
        <v>3</v>
      </c>
    </row>
    <row r="63" spans="1:8" x14ac:dyDescent="0.25">
      <c r="A63" s="199">
        <v>1</v>
      </c>
      <c r="E63" s="195"/>
      <c r="F63" s="195"/>
      <c r="G63" s="368" t="str">
        <f>Contents!F3</f>
        <v>20X2</v>
      </c>
      <c r="H63" s="369" t="str">
        <f>Contents!F4</f>
        <v>20X1</v>
      </c>
    </row>
    <row r="64" spans="1:8" ht="13.8" thickBot="1" x14ac:dyDescent="0.3">
      <c r="A64" s="199">
        <v>1</v>
      </c>
      <c r="E64" s="216"/>
      <c r="F64" s="216"/>
      <c r="G64" s="265" t="s">
        <v>258</v>
      </c>
      <c r="H64" s="266" t="s">
        <v>258</v>
      </c>
    </row>
    <row r="65" spans="1:12" ht="13.8" x14ac:dyDescent="0.25">
      <c r="A65" s="199">
        <v>3</v>
      </c>
      <c r="B65" s="1" t="s">
        <v>208</v>
      </c>
      <c r="C65" s="219">
        <v>58</v>
      </c>
      <c r="E65" s="220" t="str">
        <f ca="1">INDEX(TBLStructure[Full Note Title],MATCH(C65,TBLStructure[Model Reference],0))</f>
        <v>3.1D: Other investments</v>
      </c>
      <c r="F65" s="385"/>
      <c r="G65" s="379"/>
      <c r="H65" s="379"/>
    </row>
    <row r="66" spans="1:12" ht="13.8" x14ac:dyDescent="0.25">
      <c r="B66" s="1"/>
      <c r="C66" s="219"/>
      <c r="E66" s="893" t="s">
        <v>750</v>
      </c>
      <c r="F66" s="385"/>
      <c r="G66" s="379"/>
      <c r="H66" s="379"/>
    </row>
    <row r="67" spans="1:12" ht="12" customHeight="1" x14ac:dyDescent="0.25">
      <c r="A67" s="199">
        <v>3</v>
      </c>
      <c r="E67" s="198" t="s">
        <v>751</v>
      </c>
      <c r="F67" s="386"/>
      <c r="G67" s="28"/>
      <c r="H67" s="29"/>
    </row>
    <row r="68" spans="1:12" ht="12" customHeight="1" x14ac:dyDescent="0.25">
      <c r="A68" s="199">
        <v>3</v>
      </c>
      <c r="E68" s="387" t="s">
        <v>752</v>
      </c>
      <c r="F68" s="386"/>
      <c r="G68" s="28">
        <v>0</v>
      </c>
      <c r="H68" s="29">
        <v>0</v>
      </c>
    </row>
    <row r="69" spans="1:12" s="201" customFormat="1" ht="12" customHeight="1" x14ac:dyDescent="0.25">
      <c r="A69" s="199">
        <v>3</v>
      </c>
      <c r="C69" s="376"/>
      <c r="E69" s="387" t="s">
        <v>753</v>
      </c>
      <c r="F69" s="386"/>
      <c r="G69" s="28">
        <v>0</v>
      </c>
      <c r="H69" s="29">
        <v>0</v>
      </c>
      <c r="I69" s="199"/>
      <c r="J69" s="199"/>
      <c r="K69" s="199"/>
      <c r="L69" s="199"/>
    </row>
    <row r="70" spans="1:12" s="201" customFormat="1" ht="12" customHeight="1" x14ac:dyDescent="0.25">
      <c r="A70" s="199">
        <v>3</v>
      </c>
      <c r="C70" s="376"/>
      <c r="E70" s="198" t="s">
        <v>754</v>
      </c>
      <c r="F70" s="386"/>
      <c r="G70" s="28">
        <v>0</v>
      </c>
      <c r="H70" s="29">
        <v>0</v>
      </c>
      <c r="I70" s="199"/>
      <c r="J70" s="199"/>
      <c r="K70" s="199"/>
      <c r="L70" s="199"/>
    </row>
    <row r="71" spans="1:12" ht="12" customHeight="1" x14ac:dyDescent="0.25">
      <c r="A71" s="199">
        <v>3</v>
      </c>
      <c r="E71" s="198" t="s">
        <v>355</v>
      </c>
      <c r="F71" s="386"/>
      <c r="G71" s="28">
        <v>0</v>
      </c>
      <c r="H71" s="29">
        <v>0</v>
      </c>
    </row>
    <row r="72" spans="1:12" ht="12" customHeight="1" x14ac:dyDescent="0.25">
      <c r="A72" s="199">
        <v>3</v>
      </c>
      <c r="E72" s="370" t="s">
        <v>755</v>
      </c>
      <c r="F72" s="388"/>
      <c r="G72" s="35">
        <f>SUM(G65:G71)</f>
        <v>0</v>
      </c>
      <c r="H72" s="36">
        <f>SUM(H65:H71)</f>
        <v>0</v>
      </c>
    </row>
    <row r="73" spans="1:12" ht="1.95" customHeight="1" x14ac:dyDescent="0.25">
      <c r="E73" s="370"/>
      <c r="F73" s="388"/>
      <c r="G73" s="40"/>
      <c r="H73" s="41"/>
    </row>
    <row r="74" spans="1:12" ht="13.2" hidden="1" customHeight="1" x14ac:dyDescent="0.25">
      <c r="A74" s="199">
        <v>3</v>
      </c>
      <c r="E74" s="379"/>
      <c r="F74" s="379"/>
      <c r="G74" s="28"/>
      <c r="H74" s="29"/>
      <c r="J74" s="201"/>
      <c r="K74" s="201"/>
    </row>
    <row r="75" spans="1:12" ht="13.2" hidden="1" customHeight="1" x14ac:dyDescent="0.25">
      <c r="A75" s="199">
        <v>1</v>
      </c>
      <c r="E75" s="194" t="s">
        <v>756</v>
      </c>
      <c r="F75" s="253"/>
      <c r="G75" s="90"/>
      <c r="H75" s="91"/>
    </row>
    <row r="76" spans="1:12" ht="13.2" hidden="1" customHeight="1" x14ac:dyDescent="0.25">
      <c r="A76" s="199">
        <v>1</v>
      </c>
      <c r="E76" s="387" t="s">
        <v>757</v>
      </c>
      <c r="F76" s="271"/>
      <c r="G76" s="31">
        <v>0</v>
      </c>
      <c r="H76" s="32">
        <v>0</v>
      </c>
    </row>
    <row r="77" spans="1:12" ht="13.2" hidden="1" customHeight="1" x14ac:dyDescent="0.25">
      <c r="A77" s="199">
        <v>1</v>
      </c>
      <c r="E77" s="387" t="s">
        <v>758</v>
      </c>
      <c r="F77" s="271"/>
      <c r="G77" s="31">
        <v>0</v>
      </c>
      <c r="H77" s="32">
        <v>0</v>
      </c>
    </row>
    <row r="78" spans="1:12" ht="13.2" hidden="1" customHeight="1" x14ac:dyDescent="0.25">
      <c r="A78" s="199">
        <v>1</v>
      </c>
      <c r="E78" s="194" t="s">
        <v>755</v>
      </c>
      <c r="F78" s="253"/>
      <c r="G78" s="60">
        <f>SUM(G75:G77)</f>
        <v>0</v>
      </c>
      <c r="H78" s="61">
        <f>SUM(H75:H77)</f>
        <v>0</v>
      </c>
    </row>
    <row r="79" spans="1:12" ht="13.2" hidden="1" customHeight="1" x14ac:dyDescent="0.25">
      <c r="A79" s="199">
        <v>1</v>
      </c>
      <c r="E79" s="379"/>
      <c r="F79" s="379"/>
      <c r="G79" s="31"/>
      <c r="H79" s="32"/>
      <c r="J79" s="201"/>
      <c r="K79" s="201"/>
    </row>
    <row r="80" spans="1:12" s="390" customFormat="1" ht="13.2" hidden="1" customHeight="1" x14ac:dyDescent="0.25">
      <c r="A80" s="389">
        <v>3</v>
      </c>
      <c r="C80" s="391"/>
      <c r="D80" s="389"/>
      <c r="E80" s="960" t="s">
        <v>759</v>
      </c>
      <c r="F80" s="960"/>
      <c r="G80" s="960"/>
      <c r="H80" s="960"/>
      <c r="I80" s="389"/>
      <c r="J80" s="389"/>
      <c r="K80" s="389"/>
    </row>
    <row r="81" spans="1:12" s="390" customFormat="1" ht="13.2" hidden="1" customHeight="1" x14ac:dyDescent="0.25">
      <c r="A81" s="389">
        <v>3</v>
      </c>
      <c r="C81" s="391"/>
      <c r="D81" s="392"/>
      <c r="E81" s="964" t="s">
        <v>760</v>
      </c>
      <c r="F81" s="964"/>
      <c r="G81" s="964"/>
      <c r="H81" s="964"/>
      <c r="I81" s="389"/>
      <c r="J81" s="389"/>
      <c r="K81" s="389"/>
      <c r="L81" s="389"/>
    </row>
    <row r="82" spans="1:12" hidden="1" x14ac:dyDescent="0.25">
      <c r="A82" s="201">
        <v>3</v>
      </c>
      <c r="D82" s="371"/>
      <c r="E82" s="371"/>
      <c r="F82" s="371"/>
      <c r="G82" s="371"/>
      <c r="H82" s="371"/>
      <c r="I82" s="201"/>
      <c r="L82" s="201"/>
    </row>
    <row r="83" spans="1:12" ht="13.2" customHeight="1" x14ac:dyDescent="0.25">
      <c r="A83" s="201">
        <v>3</v>
      </c>
      <c r="D83" s="202" t="s">
        <v>761</v>
      </c>
      <c r="E83" s="977" t="s">
        <v>762</v>
      </c>
      <c r="F83" s="977"/>
      <c r="G83" s="977"/>
      <c r="H83" s="977"/>
      <c r="I83" s="201"/>
      <c r="L83" s="201"/>
    </row>
    <row r="84" spans="1:12" x14ac:dyDescent="0.25">
      <c r="A84" s="201">
        <v>3</v>
      </c>
      <c r="D84" s="202"/>
      <c r="E84" s="202" t="s">
        <v>763</v>
      </c>
      <c r="F84" s="202"/>
      <c r="G84" s="202"/>
      <c r="H84" s="202"/>
      <c r="I84" s="201"/>
    </row>
    <row r="85" spans="1:12" x14ac:dyDescent="0.25">
      <c r="A85" s="201">
        <v>3</v>
      </c>
      <c r="D85" s="202"/>
      <c r="E85" s="202" t="s">
        <v>764</v>
      </c>
      <c r="F85" s="202"/>
      <c r="G85" s="202"/>
      <c r="H85" s="202"/>
      <c r="I85" s="201"/>
    </row>
    <row r="86" spans="1:12" x14ac:dyDescent="0.25">
      <c r="A86" s="201">
        <v>1</v>
      </c>
      <c r="D86" s="202"/>
      <c r="E86" s="202" t="s">
        <v>765</v>
      </c>
      <c r="F86" s="202"/>
      <c r="G86" s="202"/>
      <c r="H86" s="202"/>
      <c r="I86" s="201"/>
    </row>
    <row r="87" spans="1:12" ht="12" customHeight="1" x14ac:dyDescent="0.25">
      <c r="B87" s="1"/>
      <c r="C87" s="219"/>
      <c r="E87" s="220"/>
      <c r="F87" s="395"/>
      <c r="G87" s="28"/>
      <c r="H87" s="29"/>
    </row>
    <row r="88" spans="1:12" ht="12" customHeight="1" x14ac:dyDescent="0.25">
      <c r="B88" s="1"/>
      <c r="C88" s="219"/>
      <c r="E88" s="975" t="s">
        <v>766</v>
      </c>
      <c r="F88" s="975"/>
      <c r="G88" s="975"/>
      <c r="H88" s="975"/>
    </row>
    <row r="89" spans="1:12" ht="12" customHeight="1" x14ac:dyDescent="0.25">
      <c r="B89" s="1"/>
      <c r="C89" s="219"/>
      <c r="E89" s="975"/>
      <c r="F89" s="975"/>
      <c r="G89" s="975"/>
      <c r="H89" s="975"/>
    </row>
    <row r="90" spans="1:12" ht="12" customHeight="1" x14ac:dyDescent="0.25">
      <c r="B90" s="1"/>
      <c r="C90" s="219"/>
      <c r="E90" s="975"/>
      <c r="F90" s="975"/>
      <c r="G90" s="975"/>
      <c r="H90" s="975"/>
    </row>
    <row r="91" spans="1:12" ht="9" customHeight="1" x14ac:dyDescent="0.25">
      <c r="B91" s="1"/>
      <c r="C91" s="219"/>
      <c r="E91" s="220"/>
      <c r="F91" s="395"/>
      <c r="G91" s="28"/>
      <c r="H91" s="29"/>
    </row>
    <row r="92" spans="1:12" ht="12" customHeight="1" x14ac:dyDescent="0.25">
      <c r="A92" s="201">
        <v>3</v>
      </c>
      <c r="B92" s="1" t="s">
        <v>208</v>
      </c>
      <c r="C92" s="219">
        <v>59</v>
      </c>
      <c r="E92" s="220" t="str">
        <f ca="1">INDEX(TBLStructure[Full Note Title],MATCH(C92,TBLStructure[Model Reference],0))</f>
        <v>3.1E: Other financial assets</v>
      </c>
      <c r="F92" s="395"/>
      <c r="G92" s="31"/>
      <c r="H92" s="32"/>
      <c r="I92" s="201"/>
    </row>
    <row r="93" spans="1:12" ht="12" customHeight="1" x14ac:dyDescent="0.25">
      <c r="A93" s="201">
        <v>3</v>
      </c>
      <c r="B93" s="1"/>
      <c r="C93" s="219"/>
      <c r="E93" s="54" t="s">
        <v>767</v>
      </c>
      <c r="F93" s="395"/>
      <c r="G93" s="31">
        <v>0</v>
      </c>
      <c r="H93" s="32">
        <v>0</v>
      </c>
      <c r="I93" s="201"/>
    </row>
    <row r="94" spans="1:12" ht="12" customHeight="1" x14ac:dyDescent="0.25">
      <c r="A94" s="201">
        <v>3</v>
      </c>
      <c r="B94" s="1"/>
      <c r="C94" s="219"/>
      <c r="E94" s="394" t="s">
        <v>768</v>
      </c>
      <c r="F94" s="395"/>
      <c r="G94" s="60">
        <f>SUM(G92:G93)</f>
        <v>0</v>
      </c>
      <c r="H94" s="61">
        <f>SUM(H92:H93)</f>
        <v>0</v>
      </c>
      <c r="I94" s="201"/>
    </row>
    <row r="95" spans="1:12" ht="12" customHeight="1" x14ac:dyDescent="0.25">
      <c r="A95" s="201"/>
      <c r="E95" s="249"/>
      <c r="F95" s="395"/>
      <c r="G95" s="28"/>
      <c r="H95" s="29"/>
      <c r="I95" s="201"/>
    </row>
    <row r="96" spans="1:12" x14ac:dyDescent="0.25">
      <c r="A96" s="201"/>
      <c r="E96" s="974"/>
      <c r="F96" s="974"/>
      <c r="G96" s="28"/>
      <c r="H96" s="29"/>
      <c r="I96" s="201"/>
      <c r="L96" s="201"/>
    </row>
    <row r="97" spans="1:12" s="201" customFormat="1" ht="12.75" customHeight="1" x14ac:dyDescent="0.25">
      <c r="C97" s="376"/>
      <c r="E97" s="396"/>
      <c r="F97" s="195"/>
      <c r="G97" s="28"/>
      <c r="H97" s="29"/>
      <c r="J97" s="199"/>
      <c r="K97" s="199"/>
    </row>
    <row r="98" spans="1:12" s="201" customFormat="1" x14ac:dyDescent="0.25">
      <c r="C98" s="376"/>
      <c r="E98" s="396"/>
      <c r="F98" s="195"/>
      <c r="J98" s="199"/>
      <c r="K98" s="199"/>
    </row>
    <row r="99" spans="1:12" s="201" customFormat="1" x14ac:dyDescent="0.25">
      <c r="C99" s="376"/>
      <c r="E99" s="194"/>
      <c r="F99" s="253"/>
      <c r="J99" s="199"/>
      <c r="K99" s="199"/>
    </row>
    <row r="100" spans="1:12" s="201" customFormat="1" x14ac:dyDescent="0.25">
      <c r="C100" s="376"/>
      <c r="J100" s="199"/>
      <c r="K100" s="199"/>
    </row>
    <row r="101" spans="1:12" x14ac:dyDescent="0.25">
      <c r="A101" s="201"/>
      <c r="I101" s="201"/>
      <c r="L101" s="201"/>
    </row>
    <row r="102" spans="1:12" x14ac:dyDescent="0.25">
      <c r="A102" s="201"/>
      <c r="I102" s="201"/>
      <c r="L102" s="201"/>
    </row>
    <row r="103" spans="1:12" x14ac:dyDescent="0.25">
      <c r="A103" s="201"/>
      <c r="I103" s="201"/>
      <c r="J103" s="201"/>
      <c r="K103" s="201"/>
      <c r="L103" s="201"/>
    </row>
    <row r="104" spans="1:12" x14ac:dyDescent="0.25">
      <c r="A104" s="201"/>
      <c r="I104" s="201"/>
      <c r="J104" s="201"/>
      <c r="K104" s="201"/>
    </row>
    <row r="105" spans="1:12" ht="24" customHeight="1" x14ac:dyDescent="0.25">
      <c r="A105" s="201"/>
      <c r="I105" s="201"/>
      <c r="J105" s="201"/>
      <c r="K105" s="201"/>
    </row>
    <row r="106" spans="1:12" ht="12.75" customHeight="1" x14ac:dyDescent="0.25">
      <c r="A106" s="201"/>
      <c r="I106" s="201"/>
      <c r="J106" s="201"/>
      <c r="K106" s="201"/>
    </row>
    <row r="107" spans="1:12" ht="12.75" customHeight="1" x14ac:dyDescent="0.25">
      <c r="A107" s="201"/>
      <c r="I107" s="201"/>
    </row>
    <row r="108" spans="1:12" s="201" customFormat="1" x14ac:dyDescent="0.25">
      <c r="C108" s="376"/>
      <c r="J108" s="199"/>
      <c r="K108" s="199"/>
      <c r="L108" s="199"/>
    </row>
    <row r="109" spans="1:12" s="201" customFormat="1" x14ac:dyDescent="0.25">
      <c r="C109" s="376"/>
      <c r="J109" s="199"/>
      <c r="K109" s="199"/>
      <c r="L109" s="199"/>
    </row>
    <row r="110" spans="1:12" s="201" customFormat="1" x14ac:dyDescent="0.25">
      <c r="C110" s="376"/>
      <c r="J110" s="199"/>
      <c r="K110" s="199"/>
      <c r="L110" s="199"/>
    </row>
    <row r="111" spans="1:12" s="201" customFormat="1" x14ac:dyDescent="0.25">
      <c r="C111" s="376"/>
      <c r="J111" s="199"/>
      <c r="K111" s="199"/>
      <c r="L111" s="199"/>
    </row>
    <row r="112" spans="1:12" s="201" customFormat="1" x14ac:dyDescent="0.25">
      <c r="C112" s="376"/>
      <c r="J112" s="199"/>
      <c r="K112" s="199"/>
      <c r="L112" s="199"/>
    </row>
    <row r="113" spans="1:12" s="201" customFormat="1" x14ac:dyDescent="0.25">
      <c r="C113" s="376"/>
      <c r="J113" s="199"/>
      <c r="K113" s="199"/>
      <c r="L113" s="199"/>
    </row>
    <row r="114" spans="1:12" s="201" customFormat="1" x14ac:dyDescent="0.25">
      <c r="C114" s="376"/>
      <c r="L114" s="199"/>
    </row>
    <row r="115" spans="1:12" s="201" customFormat="1" x14ac:dyDescent="0.25">
      <c r="C115" s="376"/>
      <c r="L115" s="199"/>
    </row>
    <row r="116" spans="1:12" x14ac:dyDescent="0.25">
      <c r="A116" s="201"/>
      <c r="I116" s="201"/>
      <c r="J116" s="201"/>
      <c r="K116" s="201"/>
    </row>
    <row r="117" spans="1:12" x14ac:dyDescent="0.25">
      <c r="A117" s="201"/>
      <c r="I117" s="201"/>
      <c r="J117" s="201"/>
      <c r="K117" s="201"/>
    </row>
    <row r="118" spans="1:12" x14ac:dyDescent="0.25">
      <c r="A118" s="201"/>
      <c r="I118" s="201"/>
      <c r="J118" s="201"/>
      <c r="K118" s="201"/>
    </row>
    <row r="119" spans="1:12" x14ac:dyDescent="0.25">
      <c r="A119" s="201"/>
      <c r="I119" s="201"/>
      <c r="J119" s="201"/>
      <c r="K119" s="201"/>
    </row>
    <row r="120" spans="1:12" x14ac:dyDescent="0.25">
      <c r="A120" s="201"/>
      <c r="I120" s="201"/>
      <c r="J120" s="201"/>
      <c r="K120" s="201"/>
    </row>
    <row r="121" spans="1:12" x14ac:dyDescent="0.25">
      <c r="A121" s="201"/>
      <c r="I121" s="201"/>
      <c r="J121" s="201"/>
      <c r="K121" s="201"/>
    </row>
    <row r="122" spans="1:12" x14ac:dyDescent="0.25">
      <c r="A122" s="201"/>
      <c r="I122" s="201"/>
    </row>
    <row r="123" spans="1:12" x14ac:dyDescent="0.25">
      <c r="A123" s="201"/>
      <c r="I123" s="201"/>
    </row>
    <row r="124" spans="1:12" x14ac:dyDescent="0.25">
      <c r="A124" s="201"/>
      <c r="I124" s="201"/>
    </row>
    <row r="125" spans="1:12" x14ac:dyDescent="0.25">
      <c r="A125" s="201"/>
      <c r="I125" s="201"/>
    </row>
    <row r="126" spans="1:12" x14ac:dyDescent="0.25">
      <c r="A126" s="201"/>
      <c r="I126" s="201"/>
    </row>
    <row r="127" spans="1:12" x14ac:dyDescent="0.25">
      <c r="A127" s="201"/>
      <c r="I127" s="201"/>
    </row>
    <row r="128" spans="1:12" x14ac:dyDescent="0.25">
      <c r="A128" s="201"/>
      <c r="I128" s="201"/>
    </row>
    <row r="129" spans="1:9" x14ac:dyDescent="0.25">
      <c r="A129" s="201"/>
      <c r="I129" s="201"/>
    </row>
  </sheetData>
  <mergeCells count="13">
    <mergeCell ref="E26:H26"/>
    <mergeCell ref="B2:C2"/>
    <mergeCell ref="E15:H15"/>
    <mergeCell ref="D17:D18"/>
    <mergeCell ref="E24:H24"/>
    <mergeCell ref="E25:H25"/>
    <mergeCell ref="E96:F96"/>
    <mergeCell ref="E88:H90"/>
    <mergeCell ref="E49:H49"/>
    <mergeCell ref="D29:D30"/>
    <mergeCell ref="E80:H80"/>
    <mergeCell ref="E81:H81"/>
    <mergeCell ref="E83:H83"/>
  </mergeCells>
  <printOptions horizontalCentered="1"/>
  <pageMargins left="0.23622047244094491" right="0.23622047244094491" top="0.74803149606299213" bottom="0.74803149606299213" header="0.31496062992125984" footer="0.31496062992125984"/>
  <pageSetup paperSize="9" scale="99" fitToWidth="0" fitToHeight="0" orientation="portrait" r:id="rId1"/>
  <rowBreaks count="1" manualBreakCount="1">
    <brk id="48" min="4" max="7" man="1"/>
  </rowBreaks>
  <customProperties>
    <customPr name="_pios_i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68B29-85E9-4080-8F57-77074E7D7BFC}">
  <sheetPr codeName="Sheet43">
    <tabColor theme="8" tint="-0.249977111117893"/>
  </sheetPr>
  <dimension ref="A1:M177"/>
  <sheetViews>
    <sheetView showGridLines="0" view="pageBreakPreview" topLeftCell="D1" zoomScaleNormal="100" zoomScaleSheetLayoutView="100" workbookViewId="0">
      <selection activeCell="P15" sqref="P15"/>
    </sheetView>
  </sheetViews>
  <sheetFormatPr defaultRowHeight="13.2" x14ac:dyDescent="0.25"/>
  <cols>
    <col min="1" max="1" width="6.5546875" style="199" hidden="1" customWidth="1"/>
    <col min="2" max="2" width="7.77734375" style="199" hidden="1" customWidth="1"/>
    <col min="3" max="3" width="6" style="200" hidden="1" customWidth="1"/>
    <col min="4" max="4" width="22.109375" style="201" customWidth="1"/>
    <col min="5" max="5" width="62.5546875" style="201" customWidth="1"/>
    <col min="6" max="6" width="8.77734375" style="397" customWidth="1"/>
    <col min="7" max="7" width="9.5546875" style="397" customWidth="1"/>
    <col min="8" max="8" width="8.21875" style="201" customWidth="1"/>
    <col min="9" max="9" width="9.77734375" style="201" customWidth="1"/>
    <col min="10" max="10" width="9.21875" style="201" customWidth="1"/>
    <col min="11" max="11" width="11.77734375" style="201" customWidth="1"/>
    <col min="12" max="12" width="11.21875" style="201" customWidth="1"/>
    <col min="13" max="9666" width="9.109375" style="199"/>
    <col min="9667" max="9667" width="9.21875" style="199" customWidth="1"/>
    <col min="9668" max="16384" width="9.109375" style="199"/>
  </cols>
  <sheetData>
    <row r="1" spans="1:13" x14ac:dyDescent="0.25">
      <c r="A1" s="199" t="s">
        <v>0</v>
      </c>
      <c r="B1" s="957" t="s">
        <v>206</v>
      </c>
      <c r="C1" s="957"/>
      <c r="D1" s="201" t="s">
        <v>769</v>
      </c>
    </row>
    <row r="2" spans="1:13" x14ac:dyDescent="0.25">
      <c r="A2" s="199">
        <v>3</v>
      </c>
      <c r="B2" s="199" t="s">
        <v>497</v>
      </c>
      <c r="C2" s="200">
        <v>60</v>
      </c>
      <c r="E2" s="210" t="str">
        <f ca="1">INDEX(TBLStructure[Number],MATCH(C2,TBLStructure[Model Reference],0))&amp;"."&amp;INDEX(TBLStructure[Sub Number],MATCH(C2,TBLStructure[Model Reference],0))&amp;" "&amp;INDEX(TBLStructure[Sub-category],MATCH(C2,TBLStructure[Model Reference],0))</f>
        <v>3.2 Non-Financial Assets</v>
      </c>
      <c r="F2" s="210"/>
      <c r="G2" s="210"/>
      <c r="H2" s="210"/>
      <c r="I2" s="210"/>
      <c r="J2" s="210"/>
      <c r="K2" s="210"/>
      <c r="L2" s="210"/>
    </row>
    <row r="3" spans="1:13" x14ac:dyDescent="0.25">
      <c r="A3" s="199">
        <v>3</v>
      </c>
      <c r="E3" s="194"/>
      <c r="F3" s="268"/>
      <c r="G3" s="269"/>
    </row>
    <row r="4" spans="1:13" ht="13.8" x14ac:dyDescent="0.25">
      <c r="A4" s="199">
        <v>3</v>
      </c>
      <c r="B4" s="1" t="s">
        <v>208</v>
      </c>
      <c r="C4" s="219">
        <v>60</v>
      </c>
      <c r="E4" s="398" t="s">
        <v>770</v>
      </c>
      <c r="F4" s="399"/>
      <c r="G4" s="399"/>
      <c r="H4" s="399"/>
      <c r="I4" s="400"/>
      <c r="J4" s="399"/>
      <c r="K4" s="399"/>
      <c r="L4" s="220"/>
    </row>
    <row r="5" spans="1:13" ht="12.75" customHeight="1" x14ac:dyDescent="0.25">
      <c r="A5" s="199">
        <v>1</v>
      </c>
      <c r="E5" s="220"/>
      <c r="F5" s="220"/>
      <c r="G5" s="220"/>
      <c r="H5" s="220"/>
      <c r="I5" s="220"/>
      <c r="J5" s="220"/>
      <c r="K5" s="220"/>
      <c r="L5" s="220"/>
    </row>
    <row r="6" spans="1:13" x14ac:dyDescent="0.25">
      <c r="A6" s="199">
        <v>1</v>
      </c>
      <c r="E6" s="899" t="s">
        <v>771</v>
      </c>
      <c r="F6" s="220"/>
      <c r="G6" s="220"/>
      <c r="H6" s="894"/>
      <c r="I6" s="220"/>
      <c r="J6" s="220"/>
      <c r="K6" s="220"/>
      <c r="L6" s="220"/>
    </row>
    <row r="7" spans="1:13" ht="37.200000000000003" customHeight="1" x14ac:dyDescent="0.25">
      <c r="A7" s="199">
        <v>3</v>
      </c>
      <c r="D7" s="257" t="s">
        <v>772</v>
      </c>
      <c r="E7" s="373"/>
      <c r="F7" s="384" t="s">
        <v>268</v>
      </c>
      <c r="G7" s="384" t="s">
        <v>269</v>
      </c>
      <c r="H7" s="401" t="s">
        <v>773</v>
      </c>
      <c r="I7" s="401" t="s">
        <v>271</v>
      </c>
      <c r="J7" s="401" t="s">
        <v>774</v>
      </c>
      <c r="K7" s="384" t="s">
        <v>775</v>
      </c>
      <c r="L7" s="384" t="s">
        <v>776</v>
      </c>
      <c r="M7" s="811"/>
    </row>
    <row r="8" spans="1:13" x14ac:dyDescent="0.25">
      <c r="A8" s="199">
        <v>3</v>
      </c>
      <c r="D8" s="202"/>
      <c r="E8" s="374"/>
      <c r="F8" s="381" t="s">
        <v>258</v>
      </c>
      <c r="G8" s="381" t="s">
        <v>258</v>
      </c>
      <c r="H8" s="402" t="s">
        <v>258</v>
      </c>
      <c r="I8" s="402" t="s">
        <v>258</v>
      </c>
      <c r="J8" s="402" t="s">
        <v>258</v>
      </c>
      <c r="K8" s="381" t="s">
        <v>258</v>
      </c>
      <c r="L8" s="381" t="s">
        <v>258</v>
      </c>
    </row>
    <row r="9" spans="1:13" ht="12" customHeight="1" x14ac:dyDescent="0.25">
      <c r="A9" s="199">
        <v>3</v>
      </c>
      <c r="D9" s="202"/>
      <c r="E9" s="235" t="str">
        <f>_xlfn.CONCAT("As at 1 July "&amp;Contents!F4)</f>
        <v>As at 1 July 20X1</v>
      </c>
      <c r="F9" s="31"/>
      <c r="G9" s="31"/>
      <c r="H9" s="82"/>
      <c r="I9" s="82"/>
      <c r="J9" s="82"/>
      <c r="K9" s="31"/>
      <c r="L9" s="31"/>
      <c r="M9" s="811"/>
    </row>
    <row r="10" spans="1:13" ht="12" customHeight="1" x14ac:dyDescent="0.25">
      <c r="A10" s="199">
        <v>3</v>
      </c>
      <c r="D10" s="202"/>
      <c r="E10" s="231" t="s">
        <v>777</v>
      </c>
      <c r="F10" s="31">
        <f t="shared" ref="F10:H11" si="0">F88</f>
        <v>0</v>
      </c>
      <c r="G10" s="31">
        <f t="shared" si="0"/>
        <v>0</v>
      </c>
      <c r="H10" s="82">
        <f t="shared" si="0"/>
        <v>0</v>
      </c>
      <c r="I10" s="82">
        <f>K88</f>
        <v>0</v>
      </c>
      <c r="J10" s="82">
        <f>I88</f>
        <v>0</v>
      </c>
      <c r="K10" s="31">
        <f>J88</f>
        <v>0</v>
      </c>
      <c r="L10" s="31">
        <f>L88</f>
        <v>0</v>
      </c>
    </row>
    <row r="11" spans="1:13" ht="12" customHeight="1" x14ac:dyDescent="0.25">
      <c r="A11" s="199">
        <v>3</v>
      </c>
      <c r="D11" s="964" t="s">
        <v>778</v>
      </c>
      <c r="E11" s="201" t="s">
        <v>779</v>
      </c>
      <c r="F11" s="31">
        <f t="shared" si="0"/>
        <v>0</v>
      </c>
      <c r="G11" s="31">
        <f t="shared" si="0"/>
        <v>0</v>
      </c>
      <c r="H11" s="82">
        <f t="shared" si="0"/>
        <v>0</v>
      </c>
      <c r="I11" s="82">
        <f>K89</f>
        <v>0</v>
      </c>
      <c r="J11" s="82">
        <f>I89</f>
        <v>0</v>
      </c>
      <c r="K11" s="31">
        <f>J89</f>
        <v>0</v>
      </c>
      <c r="L11" s="31">
        <f>L89</f>
        <v>0</v>
      </c>
    </row>
    <row r="12" spans="1:13" ht="12" customHeight="1" x14ac:dyDescent="0.25">
      <c r="A12" s="199">
        <v>3</v>
      </c>
      <c r="D12" s="964"/>
      <c r="E12" s="377" t="str">
        <f>_xlfn.CONCAT("Total as at 1 July "&amp;Contents!F4)</f>
        <v>Total as at 1 July 20X1</v>
      </c>
      <c r="F12" s="60">
        <f>SUM(F10:F11)</f>
        <v>0</v>
      </c>
      <c r="G12" s="60">
        <f t="shared" ref="G12:L12" si="1">SUM(G10:G11)</f>
        <v>0</v>
      </c>
      <c r="H12" s="52">
        <f t="shared" si="1"/>
        <v>0</v>
      </c>
      <c r="I12" s="52">
        <f>SUM(I10:I11)</f>
        <v>0</v>
      </c>
      <c r="J12" s="52">
        <f>SUM(J10:J11)</f>
        <v>0</v>
      </c>
      <c r="K12" s="60">
        <f>SUM(K10:K11)</f>
        <v>0</v>
      </c>
      <c r="L12" s="60">
        <f t="shared" si="1"/>
        <v>0</v>
      </c>
    </row>
    <row r="13" spans="1:13" ht="12" customHeight="1" x14ac:dyDescent="0.25">
      <c r="D13" s="403"/>
      <c r="E13" s="291" t="s">
        <v>780</v>
      </c>
      <c r="F13" s="404">
        <v>0</v>
      </c>
      <c r="G13" s="404">
        <v>0</v>
      </c>
      <c r="H13" s="405">
        <v>0</v>
      </c>
      <c r="I13" s="405">
        <v>0</v>
      </c>
      <c r="J13" s="405">
        <v>0</v>
      </c>
      <c r="K13" s="404">
        <v>0</v>
      </c>
      <c r="L13" s="406">
        <f>SUM(F13:K13)</f>
        <v>0</v>
      </c>
    </row>
    <row r="14" spans="1:13" ht="12" customHeight="1" x14ac:dyDescent="0.25">
      <c r="D14" s="281"/>
      <c r="E14" s="377" t="str">
        <f>_xlfn.CONCAT("Adjusted total as at 1 July "&amp;Contents!F4)</f>
        <v>Adjusted total as at 1 July 20X1</v>
      </c>
      <c r="F14" s="60">
        <f t="shared" ref="F14:L14" si="2">F12+F13</f>
        <v>0</v>
      </c>
      <c r="G14" s="60">
        <f t="shared" si="2"/>
        <v>0</v>
      </c>
      <c r="H14" s="52">
        <f t="shared" si="2"/>
        <v>0</v>
      </c>
      <c r="I14" s="52">
        <f t="shared" si="2"/>
        <v>0</v>
      </c>
      <c r="J14" s="52">
        <f t="shared" si="2"/>
        <v>0</v>
      </c>
      <c r="K14" s="60">
        <f t="shared" si="2"/>
        <v>0</v>
      </c>
      <c r="L14" s="60">
        <f t="shared" si="2"/>
        <v>0</v>
      </c>
    </row>
    <row r="15" spans="1:13" ht="13.95" customHeight="1" x14ac:dyDescent="0.25">
      <c r="A15" s="199">
        <v>3</v>
      </c>
      <c r="D15" s="960" t="s">
        <v>781</v>
      </c>
      <c r="E15" s="249" t="s">
        <v>782</v>
      </c>
      <c r="F15" s="31"/>
      <c r="G15" s="31"/>
      <c r="H15" s="82"/>
      <c r="I15" s="82"/>
      <c r="J15" s="82"/>
      <c r="K15" s="31"/>
      <c r="L15" s="31"/>
    </row>
    <row r="16" spans="1:13" ht="12" customHeight="1" x14ac:dyDescent="0.25">
      <c r="A16" s="199">
        <v>3</v>
      </c>
      <c r="D16" s="960"/>
      <c r="E16" s="287" t="s">
        <v>783</v>
      </c>
      <c r="F16" s="31">
        <v>0</v>
      </c>
      <c r="G16" s="31">
        <v>0</v>
      </c>
      <c r="H16" s="82">
        <v>0</v>
      </c>
      <c r="I16" s="82">
        <v>0</v>
      </c>
      <c r="J16" s="82">
        <v>0</v>
      </c>
      <c r="K16" s="31">
        <v>0</v>
      </c>
      <c r="L16" s="31">
        <f>SUM(F16:K16)</f>
        <v>0</v>
      </c>
    </row>
    <row r="17" spans="1:12" ht="12" customHeight="1" x14ac:dyDescent="0.25">
      <c r="A17" s="199">
        <v>3</v>
      </c>
      <c r="D17" s="252" t="s">
        <v>784</v>
      </c>
      <c r="E17" s="407" t="s">
        <v>785</v>
      </c>
      <c r="F17" s="31">
        <v>0</v>
      </c>
      <c r="G17" s="31">
        <v>0</v>
      </c>
      <c r="H17" s="82">
        <v>0</v>
      </c>
      <c r="I17" s="82">
        <v>0</v>
      </c>
      <c r="J17" s="82">
        <v>0</v>
      </c>
      <c r="K17" s="31">
        <v>0</v>
      </c>
      <c r="L17" s="31">
        <f t="shared" ref="L17:L34" si="3">SUM(F17:K17)</f>
        <v>0</v>
      </c>
    </row>
    <row r="18" spans="1:12" ht="12" customHeight="1" x14ac:dyDescent="0.25">
      <c r="A18" s="199">
        <v>3</v>
      </c>
      <c r="E18" s="407" t="s">
        <v>786</v>
      </c>
      <c r="F18" s="31">
        <v>0</v>
      </c>
      <c r="G18" s="31">
        <v>0</v>
      </c>
      <c r="H18" s="82">
        <v>0</v>
      </c>
      <c r="I18" s="82">
        <v>0</v>
      </c>
      <c r="J18" s="82">
        <v>0</v>
      </c>
      <c r="K18" s="31">
        <v>0</v>
      </c>
      <c r="L18" s="31">
        <f t="shared" si="3"/>
        <v>0</v>
      </c>
    </row>
    <row r="19" spans="1:12" ht="12" customHeight="1" x14ac:dyDescent="0.25">
      <c r="A19" s="199">
        <v>3</v>
      </c>
      <c r="D19" s="39" t="s">
        <v>787</v>
      </c>
      <c r="E19" s="407" t="s">
        <v>788</v>
      </c>
      <c r="F19" s="31">
        <v>0</v>
      </c>
      <c r="G19" s="31">
        <v>0</v>
      </c>
      <c r="H19" s="82">
        <v>0</v>
      </c>
      <c r="I19" s="82">
        <v>0</v>
      </c>
      <c r="J19" s="82">
        <v>0</v>
      </c>
      <c r="K19" s="31">
        <v>0</v>
      </c>
      <c r="L19" s="31">
        <f t="shared" si="3"/>
        <v>0</v>
      </c>
    </row>
    <row r="20" spans="1:12" ht="23.4" x14ac:dyDescent="0.25">
      <c r="A20" s="199">
        <v>3</v>
      </c>
      <c r="D20" s="39" t="s">
        <v>789</v>
      </c>
      <c r="E20" s="195" t="s">
        <v>790</v>
      </c>
      <c r="F20" s="31">
        <v>0</v>
      </c>
      <c r="G20" s="31">
        <v>0</v>
      </c>
      <c r="H20" s="82">
        <v>0</v>
      </c>
      <c r="I20" s="82">
        <v>0</v>
      </c>
      <c r="J20" s="82">
        <v>0</v>
      </c>
      <c r="K20" s="31">
        <v>0</v>
      </c>
      <c r="L20" s="31">
        <f t="shared" si="3"/>
        <v>0</v>
      </c>
    </row>
    <row r="21" spans="1:12" ht="25.95" customHeight="1" x14ac:dyDescent="0.25">
      <c r="A21" s="199">
        <v>3</v>
      </c>
      <c r="D21" s="193" t="s">
        <v>791</v>
      </c>
      <c r="E21" s="195" t="s">
        <v>792</v>
      </c>
      <c r="F21" s="31">
        <v>0</v>
      </c>
      <c r="G21" s="31">
        <v>0</v>
      </c>
      <c r="H21" s="82">
        <v>0</v>
      </c>
      <c r="I21" s="82">
        <v>0</v>
      </c>
      <c r="J21" s="82">
        <v>0</v>
      </c>
      <c r="K21" s="31">
        <v>0</v>
      </c>
      <c r="L21" s="31">
        <f t="shared" si="3"/>
        <v>0</v>
      </c>
    </row>
    <row r="22" spans="1:12" ht="12" customHeight="1" x14ac:dyDescent="0.25">
      <c r="A22" s="199">
        <v>3</v>
      </c>
      <c r="D22" s="39" t="s">
        <v>793</v>
      </c>
      <c r="E22" s="195" t="s">
        <v>794</v>
      </c>
      <c r="F22" s="31">
        <v>0</v>
      </c>
      <c r="G22" s="31">
        <v>0</v>
      </c>
      <c r="H22" s="82">
        <v>0</v>
      </c>
      <c r="I22" s="82">
        <v>0</v>
      </c>
      <c r="J22" s="82">
        <v>0</v>
      </c>
      <c r="K22" s="31">
        <v>0</v>
      </c>
      <c r="L22" s="31">
        <f t="shared" si="3"/>
        <v>0</v>
      </c>
    </row>
    <row r="23" spans="1:12" ht="22.95" customHeight="1" x14ac:dyDescent="0.25">
      <c r="A23" s="199">
        <v>3</v>
      </c>
      <c r="D23" s="39" t="s">
        <v>795</v>
      </c>
      <c r="E23" s="195" t="s">
        <v>796</v>
      </c>
      <c r="F23" s="31">
        <v>0</v>
      </c>
      <c r="G23" s="31">
        <v>0</v>
      </c>
      <c r="H23" s="82">
        <v>0</v>
      </c>
      <c r="I23" s="82">
        <v>0</v>
      </c>
      <c r="J23" s="82">
        <v>0</v>
      </c>
      <c r="K23" s="31">
        <v>0</v>
      </c>
      <c r="L23" s="31">
        <f t="shared" si="3"/>
        <v>0</v>
      </c>
    </row>
    <row r="24" spans="1:12" ht="12.6" customHeight="1" x14ac:dyDescent="0.25">
      <c r="A24" s="199">
        <v>3</v>
      </c>
      <c r="D24" s="39" t="s">
        <v>791</v>
      </c>
      <c r="E24" s="249" t="s">
        <v>797</v>
      </c>
      <c r="F24" s="31">
        <v>0</v>
      </c>
      <c r="G24" s="31">
        <v>0</v>
      </c>
      <c r="H24" s="82">
        <v>0</v>
      </c>
      <c r="I24" s="82">
        <v>0</v>
      </c>
      <c r="J24" s="82">
        <v>0</v>
      </c>
      <c r="K24" s="31">
        <v>0</v>
      </c>
      <c r="L24" s="31">
        <f t="shared" si="3"/>
        <v>0</v>
      </c>
    </row>
    <row r="25" spans="1:12" ht="23.4" x14ac:dyDescent="0.25">
      <c r="A25" s="199">
        <v>3</v>
      </c>
      <c r="D25" s="39" t="s">
        <v>795</v>
      </c>
      <c r="E25" s="195" t="s">
        <v>798</v>
      </c>
      <c r="F25" s="31">
        <v>0</v>
      </c>
      <c r="G25" s="31">
        <v>0</v>
      </c>
      <c r="H25" s="82">
        <v>0</v>
      </c>
      <c r="I25" s="82">
        <v>0</v>
      </c>
      <c r="J25" s="82">
        <v>0</v>
      </c>
      <c r="K25" s="31">
        <v>0</v>
      </c>
      <c r="L25" s="31">
        <f t="shared" si="3"/>
        <v>0</v>
      </c>
    </row>
    <row r="26" spans="1:12" ht="12" customHeight="1" x14ac:dyDescent="0.25">
      <c r="A26" s="199">
        <v>3</v>
      </c>
      <c r="D26" s="39" t="s">
        <v>799</v>
      </c>
      <c r="E26" s="195" t="s">
        <v>800</v>
      </c>
      <c r="F26" s="31">
        <v>0</v>
      </c>
      <c r="G26" s="31">
        <v>0</v>
      </c>
      <c r="H26" s="82">
        <v>0</v>
      </c>
      <c r="I26" s="82">
        <v>0</v>
      </c>
      <c r="J26" s="82">
        <v>0</v>
      </c>
      <c r="K26" s="31">
        <v>0</v>
      </c>
      <c r="L26" s="31">
        <f t="shared" si="3"/>
        <v>0</v>
      </c>
    </row>
    <row r="27" spans="1:12" ht="23.4" x14ac:dyDescent="0.25">
      <c r="A27" s="199">
        <v>3</v>
      </c>
      <c r="D27" s="39" t="s">
        <v>801</v>
      </c>
      <c r="E27" s="195" t="s">
        <v>215</v>
      </c>
      <c r="F27" s="31">
        <v>0</v>
      </c>
      <c r="G27" s="31">
        <v>0</v>
      </c>
      <c r="H27" s="82">
        <v>0</v>
      </c>
      <c r="I27" s="82">
        <v>0</v>
      </c>
      <c r="J27" s="82">
        <v>0</v>
      </c>
      <c r="K27" s="31">
        <v>0</v>
      </c>
      <c r="L27" s="31">
        <f t="shared" si="3"/>
        <v>0</v>
      </c>
    </row>
    <row r="28" spans="1:12" ht="12" customHeight="1" x14ac:dyDescent="0.25">
      <c r="D28" s="252" t="s">
        <v>802</v>
      </c>
      <c r="E28" s="195" t="s">
        <v>803</v>
      </c>
      <c r="F28" s="31">
        <v>0</v>
      </c>
      <c r="G28" s="31">
        <v>0</v>
      </c>
      <c r="H28" s="82">
        <v>0</v>
      </c>
      <c r="I28" s="82">
        <v>0</v>
      </c>
      <c r="J28" s="82">
        <v>0</v>
      </c>
      <c r="K28" s="31">
        <v>0</v>
      </c>
      <c r="L28" s="31">
        <f t="shared" si="3"/>
        <v>0</v>
      </c>
    </row>
    <row r="29" spans="1:12" ht="23.4" x14ac:dyDescent="0.25">
      <c r="A29" s="199">
        <v>3</v>
      </c>
      <c r="D29" s="39" t="s">
        <v>804</v>
      </c>
      <c r="E29" s="195" t="s">
        <v>805</v>
      </c>
      <c r="F29" s="31"/>
      <c r="G29" s="31"/>
      <c r="H29" s="82"/>
      <c r="I29" s="82"/>
      <c r="J29" s="82"/>
      <c r="K29" s="31"/>
      <c r="L29" s="31">
        <f t="shared" si="3"/>
        <v>0</v>
      </c>
    </row>
    <row r="30" spans="1:12" ht="12" customHeight="1" x14ac:dyDescent="0.25">
      <c r="A30" s="199">
        <v>3</v>
      </c>
      <c r="D30" s="202"/>
      <c r="E30" s="225" t="s">
        <v>767</v>
      </c>
      <c r="F30" s="31">
        <v>0</v>
      </c>
      <c r="G30" s="31">
        <v>0</v>
      </c>
      <c r="H30" s="82">
        <v>0</v>
      </c>
      <c r="I30" s="82">
        <v>0</v>
      </c>
      <c r="J30" s="82">
        <v>0</v>
      </c>
      <c r="K30" s="31">
        <v>0</v>
      </c>
      <c r="L30" s="31">
        <f t="shared" si="3"/>
        <v>0</v>
      </c>
    </row>
    <row r="31" spans="1:12" ht="12" customHeight="1" x14ac:dyDescent="0.25">
      <c r="A31" s="199">
        <v>3</v>
      </c>
      <c r="D31" s="39" t="s">
        <v>791</v>
      </c>
      <c r="E31" s="195" t="s">
        <v>806</v>
      </c>
      <c r="F31" s="31">
        <v>0</v>
      </c>
      <c r="G31" s="31">
        <v>0</v>
      </c>
      <c r="H31" s="82">
        <v>0</v>
      </c>
      <c r="I31" s="82">
        <v>0</v>
      </c>
      <c r="J31" s="82">
        <v>0</v>
      </c>
      <c r="K31" s="31">
        <v>0</v>
      </c>
      <c r="L31" s="31">
        <f t="shared" si="3"/>
        <v>0</v>
      </c>
    </row>
    <row r="32" spans="1:12" ht="12" customHeight="1" x14ac:dyDescent="0.25">
      <c r="A32" s="199">
        <v>3</v>
      </c>
      <c r="D32" s="39" t="s">
        <v>799</v>
      </c>
      <c r="E32" s="195" t="s">
        <v>807</v>
      </c>
      <c r="F32" s="31"/>
      <c r="G32" s="31"/>
      <c r="H32" s="82"/>
      <c r="I32" s="82"/>
      <c r="J32" s="82"/>
      <c r="K32" s="31"/>
      <c r="L32" s="31">
        <f t="shared" si="3"/>
        <v>0</v>
      </c>
    </row>
    <row r="33" spans="1:12" ht="12" customHeight="1" x14ac:dyDescent="0.25">
      <c r="A33" s="199">
        <v>3</v>
      </c>
      <c r="E33" s="225" t="s">
        <v>808</v>
      </c>
      <c r="F33" s="31">
        <v>0</v>
      </c>
      <c r="G33" s="31">
        <v>0</v>
      </c>
      <c r="H33" s="82">
        <v>0</v>
      </c>
      <c r="I33" s="82">
        <v>0</v>
      </c>
      <c r="J33" s="82">
        <v>0</v>
      </c>
      <c r="K33" s="31">
        <v>0</v>
      </c>
      <c r="L33" s="31">
        <f t="shared" si="3"/>
        <v>0</v>
      </c>
    </row>
    <row r="34" spans="1:12" ht="12" customHeight="1" x14ac:dyDescent="0.25">
      <c r="A34" s="199">
        <v>3</v>
      </c>
      <c r="E34" s="407" t="s">
        <v>355</v>
      </c>
      <c r="F34" s="31">
        <v>0</v>
      </c>
      <c r="G34" s="31">
        <v>0</v>
      </c>
      <c r="H34" s="82">
        <v>0</v>
      </c>
      <c r="I34" s="82">
        <v>0</v>
      </c>
      <c r="J34" s="82">
        <v>0</v>
      </c>
      <c r="K34" s="31">
        <v>0</v>
      </c>
      <c r="L34" s="31">
        <f t="shared" si="3"/>
        <v>0</v>
      </c>
    </row>
    <row r="35" spans="1:12" ht="12" customHeight="1" x14ac:dyDescent="0.25">
      <c r="A35" s="199">
        <v>3</v>
      </c>
      <c r="E35" s="408" t="str">
        <f>_xlfn.CONCAT("Total as at 30 June "&amp;Contents!F3)</f>
        <v>Total as at 30 June 20X2</v>
      </c>
      <c r="F35" s="60">
        <f t="shared" ref="F35:L35" si="4">SUM(F14:F34)</f>
        <v>0</v>
      </c>
      <c r="G35" s="60">
        <f t="shared" si="4"/>
        <v>0</v>
      </c>
      <c r="H35" s="60">
        <f t="shared" si="4"/>
        <v>0</v>
      </c>
      <c r="I35" s="60">
        <f t="shared" si="4"/>
        <v>0</v>
      </c>
      <c r="J35" s="60">
        <f t="shared" si="4"/>
        <v>0</v>
      </c>
      <c r="K35" s="60">
        <f t="shared" si="4"/>
        <v>0</v>
      </c>
      <c r="L35" s="60">
        <f t="shared" si="4"/>
        <v>0</v>
      </c>
    </row>
    <row r="36" spans="1:12" ht="4.95" customHeight="1" x14ac:dyDescent="0.25">
      <c r="A36" s="199">
        <v>3</v>
      </c>
      <c r="E36" s="409"/>
      <c r="F36" s="31"/>
      <c r="G36" s="31"/>
      <c r="H36" s="82"/>
      <c r="I36" s="82"/>
      <c r="J36" s="82"/>
      <c r="K36" s="31"/>
      <c r="L36" s="31"/>
    </row>
    <row r="37" spans="1:12" ht="37.200000000000003" customHeight="1" x14ac:dyDescent="0.25">
      <c r="A37" s="199">
        <v>3</v>
      </c>
      <c r="D37" s="195"/>
      <c r="E37" s="373"/>
      <c r="F37" s="384" t="s">
        <v>268</v>
      </c>
      <c r="G37" s="384" t="s">
        <v>269</v>
      </c>
      <c r="H37" s="401" t="s">
        <v>773</v>
      </c>
      <c r="I37" s="401" t="s">
        <v>271</v>
      </c>
      <c r="J37" s="401" t="s">
        <v>774</v>
      </c>
      <c r="K37" s="384" t="s">
        <v>775</v>
      </c>
      <c r="L37" s="384" t="s">
        <v>776</v>
      </c>
    </row>
    <row r="38" spans="1:12" x14ac:dyDescent="0.25">
      <c r="A38" s="199">
        <v>3</v>
      </c>
      <c r="E38" s="374"/>
      <c r="F38" s="381" t="s">
        <v>258</v>
      </c>
      <c r="G38" s="381" t="s">
        <v>258</v>
      </c>
      <c r="H38" s="402" t="s">
        <v>258</v>
      </c>
      <c r="I38" s="402" t="s">
        <v>258</v>
      </c>
      <c r="J38" s="402" t="s">
        <v>258</v>
      </c>
      <c r="K38" s="381" t="s">
        <v>258</v>
      </c>
      <c r="L38" s="381" t="s">
        <v>258</v>
      </c>
    </row>
    <row r="39" spans="1:12" ht="12" customHeight="1" x14ac:dyDescent="0.25">
      <c r="A39" s="199">
        <v>3</v>
      </c>
      <c r="E39" s="410" t="str">
        <f>_xlfn.CONCAT("Total as at 30 June "&amp;Contents!F3)&amp;" represented by"</f>
        <v>Total as at 30 June 20X2 represented by</v>
      </c>
      <c r="F39" s="31"/>
      <c r="G39" s="31"/>
      <c r="H39" s="31"/>
      <c r="I39" s="31"/>
      <c r="J39" s="31"/>
      <c r="K39" s="31"/>
      <c r="L39" s="31"/>
    </row>
    <row r="40" spans="1:12" ht="12" customHeight="1" x14ac:dyDescent="0.25">
      <c r="A40" s="199">
        <v>3</v>
      </c>
      <c r="D40" s="964" t="s">
        <v>809</v>
      </c>
      <c r="E40" s="231" t="s">
        <v>777</v>
      </c>
      <c r="F40" s="31">
        <v>0</v>
      </c>
      <c r="G40" s="31">
        <v>0</v>
      </c>
      <c r="H40" s="31">
        <v>0</v>
      </c>
      <c r="I40" s="31">
        <v>0</v>
      </c>
      <c r="J40" s="31">
        <v>0</v>
      </c>
      <c r="K40" s="31">
        <v>0</v>
      </c>
      <c r="L40" s="31">
        <f>SUM(F40:K40)</f>
        <v>0</v>
      </c>
    </row>
    <row r="41" spans="1:12" ht="12" customHeight="1" x14ac:dyDescent="0.25">
      <c r="A41" s="199">
        <v>3</v>
      </c>
      <c r="D41" s="964"/>
      <c r="E41" s="231" t="s">
        <v>779</v>
      </c>
      <c r="F41" s="31">
        <v>0</v>
      </c>
      <c r="G41" s="31">
        <v>0</v>
      </c>
      <c r="H41" s="31">
        <v>0</v>
      </c>
      <c r="I41" s="31">
        <v>0</v>
      </c>
      <c r="J41" s="31">
        <v>0</v>
      </c>
      <c r="K41" s="31">
        <v>0</v>
      </c>
      <c r="L41" s="31">
        <f>SUM(F41:K41)</f>
        <v>0</v>
      </c>
    </row>
    <row r="42" spans="1:12" ht="12" customHeight="1" x14ac:dyDescent="0.25">
      <c r="A42" s="199">
        <v>3</v>
      </c>
      <c r="E42" s="411" t="str">
        <f>_xlfn.CONCAT("Total as at 30 June "&amp;Contents!F3)</f>
        <v>Total as at 30 June 20X2</v>
      </c>
      <c r="F42" s="60">
        <f>SUM(F39:F41)</f>
        <v>0</v>
      </c>
      <c r="G42" s="60">
        <f t="shared" ref="G42:L42" si="5">SUM(G39:G41)</f>
        <v>0</v>
      </c>
      <c r="H42" s="60">
        <f t="shared" si="5"/>
        <v>0</v>
      </c>
      <c r="I42" s="60">
        <f>SUM(I39:I41)</f>
        <v>0</v>
      </c>
      <c r="J42" s="60">
        <f>SUM(J39:J41)</f>
        <v>0</v>
      </c>
      <c r="K42" s="60">
        <f>SUM(K39:K41)</f>
        <v>0</v>
      </c>
      <c r="L42" s="60">
        <f t="shared" si="5"/>
        <v>0</v>
      </c>
    </row>
    <row r="43" spans="1:12" ht="7.95" customHeight="1" x14ac:dyDescent="0.25">
      <c r="E43" s="410"/>
      <c r="F43" s="90"/>
      <c r="G43" s="90"/>
      <c r="H43" s="90"/>
      <c r="I43" s="90"/>
      <c r="J43" s="90"/>
      <c r="K43" s="90"/>
      <c r="L43" s="90"/>
    </row>
    <row r="44" spans="1:12" ht="12" customHeight="1" x14ac:dyDescent="0.25">
      <c r="A44" s="199">
        <v>3</v>
      </c>
      <c r="D44" s="39" t="s">
        <v>810</v>
      </c>
      <c r="E44" s="412" t="s">
        <v>811</v>
      </c>
      <c r="F44" s="60">
        <v>0</v>
      </c>
      <c r="G44" s="60">
        <v>0</v>
      </c>
      <c r="H44" s="60">
        <v>0</v>
      </c>
      <c r="I44" s="60">
        <v>0</v>
      </c>
      <c r="J44" s="60">
        <v>0</v>
      </c>
      <c r="K44" s="60">
        <v>0</v>
      </c>
      <c r="L44" s="60">
        <f>SUM(F44:K44)</f>
        <v>0</v>
      </c>
    </row>
    <row r="45" spans="1:12" ht="7.95" customHeight="1" x14ac:dyDescent="0.25">
      <c r="E45" s="410"/>
      <c r="F45" s="90"/>
      <c r="G45" s="90"/>
      <c r="H45" s="90"/>
      <c r="I45" s="90"/>
      <c r="J45" s="90"/>
      <c r="K45" s="90"/>
      <c r="L45" s="90"/>
    </row>
    <row r="46" spans="1:12" ht="12" customHeight="1" x14ac:dyDescent="0.25">
      <c r="A46" s="199">
        <v>3</v>
      </c>
      <c r="D46" s="293" t="s">
        <v>812</v>
      </c>
      <c r="E46" s="413" t="s">
        <v>813</v>
      </c>
      <c r="F46" s="414">
        <v>0</v>
      </c>
      <c r="G46" s="414">
        <v>0</v>
      </c>
      <c r="H46" s="414">
        <v>0</v>
      </c>
      <c r="I46" s="414">
        <v>0</v>
      </c>
      <c r="J46" s="414">
        <v>0</v>
      </c>
      <c r="K46" s="414">
        <v>0</v>
      </c>
      <c r="L46" s="414">
        <f>SUM(F46:K46)</f>
        <v>0</v>
      </c>
    </row>
    <row r="47" spans="1:12" ht="4.95" customHeight="1" x14ac:dyDescent="0.25">
      <c r="A47" s="199">
        <v>3</v>
      </c>
      <c r="D47" s="293"/>
      <c r="E47" s="409"/>
      <c r="F47" s="31"/>
      <c r="G47" s="31"/>
      <c r="H47" s="31"/>
      <c r="I47" s="31"/>
      <c r="J47" s="31"/>
      <c r="K47" s="31"/>
      <c r="L47" s="31"/>
    </row>
    <row r="48" spans="1:12" ht="18" customHeight="1" x14ac:dyDescent="0.25">
      <c r="A48" s="199">
        <v>3</v>
      </c>
      <c r="D48" s="293"/>
      <c r="E48" s="978" t="s">
        <v>814</v>
      </c>
      <c r="F48" s="978"/>
      <c r="G48" s="978"/>
      <c r="H48" s="978"/>
      <c r="I48" s="978"/>
      <c r="J48" s="978"/>
      <c r="K48" s="978"/>
      <c r="L48" s="978"/>
    </row>
    <row r="49" spans="1:13" x14ac:dyDescent="0.25">
      <c r="A49" s="199">
        <v>3</v>
      </c>
      <c r="D49" s="415"/>
      <c r="E49" s="978" t="s">
        <v>815</v>
      </c>
      <c r="F49" s="978"/>
      <c r="G49" s="978"/>
      <c r="H49" s="978"/>
      <c r="I49" s="978"/>
      <c r="J49" s="978"/>
      <c r="K49" s="978"/>
      <c r="L49" s="978"/>
    </row>
    <row r="50" spans="1:13" ht="13.8" x14ac:dyDescent="0.25">
      <c r="A50" s="199">
        <v>3</v>
      </c>
      <c r="D50" s="964"/>
      <c r="E50" s="960" t="s">
        <v>816</v>
      </c>
      <c r="F50" s="960"/>
      <c r="G50" s="960"/>
      <c r="H50" s="959"/>
      <c r="I50" s="959"/>
      <c r="J50" s="959"/>
      <c r="K50" s="959"/>
      <c r="L50" s="959"/>
      <c r="M50" s="826"/>
    </row>
    <row r="51" spans="1:13" x14ac:dyDescent="0.25">
      <c r="A51" s="199">
        <v>3</v>
      </c>
      <c r="D51" s="964"/>
      <c r="E51" s="54"/>
      <c r="F51" s="54"/>
      <c r="G51" s="54"/>
      <c r="H51" s="195"/>
      <c r="I51" s="195"/>
      <c r="J51" s="195"/>
      <c r="K51" s="195"/>
      <c r="L51" s="195"/>
    </row>
    <row r="52" spans="1:13" x14ac:dyDescent="0.25">
      <c r="A52" s="199">
        <v>3</v>
      </c>
      <c r="D52" s="193" t="s">
        <v>817</v>
      </c>
      <c r="E52" s="201" t="s">
        <v>818</v>
      </c>
      <c r="H52" s="195"/>
      <c r="I52" s="195"/>
      <c r="J52" s="195"/>
      <c r="K52" s="195"/>
      <c r="L52" s="195"/>
    </row>
    <row r="53" spans="1:13" ht="6" customHeight="1" x14ac:dyDescent="0.25">
      <c r="A53" s="199">
        <v>3</v>
      </c>
      <c r="E53" s="195"/>
      <c r="F53" s="195"/>
      <c r="G53" s="195"/>
      <c r="H53" s="195"/>
      <c r="I53" s="195"/>
      <c r="J53" s="195"/>
      <c r="K53" s="195"/>
      <c r="L53" s="195"/>
    </row>
    <row r="54" spans="1:13" ht="13.2" hidden="1" customHeight="1" x14ac:dyDescent="0.25">
      <c r="A54" s="199">
        <v>1</v>
      </c>
      <c r="E54" s="54"/>
      <c r="F54" s="54"/>
      <c r="G54" s="54"/>
      <c r="H54" s="195"/>
    </row>
    <row r="55" spans="1:13" ht="24.75" customHeight="1" x14ac:dyDescent="0.25">
      <c r="A55" s="199">
        <v>3</v>
      </c>
      <c r="D55" s="39" t="s">
        <v>819</v>
      </c>
      <c r="E55" s="239" t="s">
        <v>820</v>
      </c>
      <c r="F55" s="54"/>
      <c r="G55" s="54"/>
      <c r="H55" s="195"/>
    </row>
    <row r="56" spans="1:13" ht="25.5" customHeight="1" x14ac:dyDescent="0.25">
      <c r="A56" s="199">
        <v>3</v>
      </c>
      <c r="D56" s="257" t="s">
        <v>821</v>
      </c>
      <c r="E56" s="960" t="s">
        <v>822</v>
      </c>
      <c r="F56" s="960"/>
      <c r="G56" s="960"/>
      <c r="H56" s="960"/>
      <c r="I56" s="960"/>
      <c r="J56" s="960"/>
      <c r="K56" s="960"/>
      <c r="L56" s="960"/>
    </row>
    <row r="57" spans="1:13" ht="6" customHeight="1" x14ac:dyDescent="0.25">
      <c r="A57" s="199">
        <v>3</v>
      </c>
      <c r="H57" s="195"/>
    </row>
    <row r="58" spans="1:13" x14ac:dyDescent="0.25">
      <c r="A58" s="199">
        <v>3</v>
      </c>
      <c r="D58" s="960" t="s">
        <v>823</v>
      </c>
      <c r="E58" s="21" t="s">
        <v>824</v>
      </c>
      <c r="F58" s="25"/>
      <c r="G58" s="40"/>
      <c r="H58" s="397"/>
    </row>
    <row r="59" spans="1:13" x14ac:dyDescent="0.25">
      <c r="A59" s="199">
        <v>3</v>
      </c>
      <c r="D59" s="960"/>
      <c r="E59" s="920" t="s">
        <v>825</v>
      </c>
      <c r="F59" s="920"/>
      <c r="G59" s="920"/>
      <c r="H59" s="920"/>
      <c r="I59" s="920"/>
      <c r="J59" s="920"/>
      <c r="K59" s="920"/>
      <c r="L59" s="920"/>
    </row>
    <row r="60" spans="1:13" ht="13.8" hidden="1" x14ac:dyDescent="0.25">
      <c r="A60" s="199">
        <v>1</v>
      </c>
      <c r="E60" s="831"/>
      <c r="F60" s="848"/>
      <c r="G60" s="848"/>
      <c r="H60" s="849"/>
      <c r="I60" s="838"/>
      <c r="J60" s="838"/>
      <c r="K60" s="838"/>
      <c r="L60" s="838"/>
    </row>
    <row r="61" spans="1:13" hidden="1" x14ac:dyDescent="0.25">
      <c r="A61" s="199">
        <v>1</v>
      </c>
      <c r="B61" s="199" t="s">
        <v>208</v>
      </c>
      <c r="C61" s="200">
        <v>61</v>
      </c>
      <c r="E61" s="846" t="str">
        <f ca="1">"Reconciliation of the opening and closing balances of property, plant and equipment for "&amp;YEAR(TODAY()) - 1</f>
        <v>Reconciliation of the opening and closing balances of property, plant and equipment for 2025</v>
      </c>
      <c r="F61" s="850"/>
      <c r="G61" s="851"/>
      <c r="H61" s="851"/>
      <c r="I61" s="851"/>
      <c r="J61" s="851"/>
      <c r="K61" s="851"/>
      <c r="L61" s="851"/>
    </row>
    <row r="62" spans="1:13" ht="36.6" hidden="1" x14ac:dyDescent="0.25">
      <c r="A62" s="199">
        <v>1</v>
      </c>
      <c r="D62" s="195"/>
      <c r="E62" s="852"/>
      <c r="F62" s="853" t="s">
        <v>268</v>
      </c>
      <c r="G62" s="853" t="s">
        <v>269</v>
      </c>
      <c r="H62" s="853" t="s">
        <v>826</v>
      </c>
      <c r="I62" s="853" t="s">
        <v>271</v>
      </c>
      <c r="J62" s="853" t="s">
        <v>774</v>
      </c>
      <c r="K62" s="853" t="s">
        <v>775</v>
      </c>
      <c r="L62" s="853" t="s">
        <v>776</v>
      </c>
    </row>
    <row r="63" spans="1:13" hidden="1" x14ac:dyDescent="0.25">
      <c r="A63" s="199">
        <v>1</v>
      </c>
      <c r="E63" s="854"/>
      <c r="F63" s="842" t="s">
        <v>258</v>
      </c>
      <c r="G63" s="842" t="s">
        <v>258</v>
      </c>
      <c r="H63" s="842" t="s">
        <v>258</v>
      </c>
      <c r="I63" s="842" t="s">
        <v>258</v>
      </c>
      <c r="J63" s="842" t="s">
        <v>258</v>
      </c>
      <c r="K63" s="842" t="s">
        <v>258</v>
      </c>
      <c r="L63" s="842" t="s">
        <v>258</v>
      </c>
    </row>
    <row r="64" spans="1:13" hidden="1" x14ac:dyDescent="0.25">
      <c r="A64" s="199">
        <v>1</v>
      </c>
      <c r="E64" s="838" t="s">
        <v>827</v>
      </c>
      <c r="F64" s="843"/>
      <c r="G64" s="828"/>
      <c r="H64" s="828"/>
      <c r="I64" s="828"/>
      <c r="J64" s="828"/>
      <c r="K64" s="828"/>
      <c r="L64" s="828"/>
    </row>
    <row r="65" spans="1:12" hidden="1" x14ac:dyDescent="0.25">
      <c r="A65" s="199">
        <v>1</v>
      </c>
      <c r="E65" s="847" t="s">
        <v>777</v>
      </c>
      <c r="F65" s="828">
        <v>0</v>
      </c>
      <c r="G65" s="828">
        <v>0</v>
      </c>
      <c r="H65" s="828">
        <v>0</v>
      </c>
      <c r="I65" s="828">
        <v>0</v>
      </c>
      <c r="J65" s="828">
        <v>0</v>
      </c>
      <c r="K65" s="828">
        <v>0</v>
      </c>
      <c r="L65" s="828">
        <f>SUM(F65:K65)</f>
        <v>0</v>
      </c>
    </row>
    <row r="66" spans="1:12" hidden="1" x14ac:dyDescent="0.25">
      <c r="A66" s="199">
        <v>1</v>
      </c>
      <c r="E66" s="838" t="s">
        <v>779</v>
      </c>
      <c r="F66" s="828">
        <v>0</v>
      </c>
      <c r="G66" s="828">
        <v>0</v>
      </c>
      <c r="H66" s="828">
        <v>0</v>
      </c>
      <c r="I66" s="828">
        <v>0</v>
      </c>
      <c r="J66" s="828">
        <v>0</v>
      </c>
      <c r="K66" s="828">
        <v>0</v>
      </c>
      <c r="L66" s="828">
        <f>SUM(F66:K66)</f>
        <v>0</v>
      </c>
    </row>
    <row r="67" spans="1:12" hidden="1" x14ac:dyDescent="0.25">
      <c r="A67" s="199">
        <v>1</v>
      </c>
      <c r="E67" s="844" t="s">
        <v>828</v>
      </c>
      <c r="F67" s="830">
        <f t="shared" ref="F67:L67" si="6">SUM(F65:F66)</f>
        <v>0</v>
      </c>
      <c r="G67" s="830">
        <f t="shared" si="6"/>
        <v>0</v>
      </c>
      <c r="H67" s="830">
        <f t="shared" si="6"/>
        <v>0</v>
      </c>
      <c r="I67" s="830">
        <f t="shared" si="6"/>
        <v>0</v>
      </c>
      <c r="J67" s="830">
        <f t="shared" si="6"/>
        <v>0</v>
      </c>
      <c r="K67" s="830">
        <f t="shared" si="6"/>
        <v>0</v>
      </c>
      <c r="L67" s="830">
        <f t="shared" si="6"/>
        <v>0</v>
      </c>
    </row>
    <row r="68" spans="1:12" hidden="1" x14ac:dyDescent="0.25">
      <c r="A68" s="199">
        <v>1</v>
      </c>
      <c r="E68" s="850" t="s">
        <v>782</v>
      </c>
      <c r="F68" s="843"/>
      <c r="G68" s="843"/>
      <c r="H68" s="843"/>
      <c r="I68" s="843"/>
      <c r="J68" s="843"/>
      <c r="K68" s="843"/>
      <c r="L68" s="843"/>
    </row>
    <row r="69" spans="1:12" hidden="1" x14ac:dyDescent="0.25">
      <c r="A69" s="199">
        <v>1</v>
      </c>
      <c r="E69" s="855" t="s">
        <v>829</v>
      </c>
      <c r="F69" s="843">
        <v>0</v>
      </c>
      <c r="G69" s="843">
        <v>0</v>
      </c>
      <c r="H69" s="843">
        <v>0</v>
      </c>
      <c r="I69" s="843">
        <v>0</v>
      </c>
      <c r="J69" s="843">
        <v>0</v>
      </c>
      <c r="K69" s="843">
        <v>0</v>
      </c>
      <c r="L69" s="843">
        <f>SUM(F69:K69)</f>
        <v>0</v>
      </c>
    </row>
    <row r="70" spans="1:12" hidden="1" x14ac:dyDescent="0.25">
      <c r="A70" s="199">
        <v>1</v>
      </c>
      <c r="E70" s="855" t="s">
        <v>830</v>
      </c>
      <c r="F70" s="843">
        <v>0</v>
      </c>
      <c r="G70" s="843">
        <v>0</v>
      </c>
      <c r="H70" s="843">
        <v>0</v>
      </c>
      <c r="I70" s="843">
        <v>0</v>
      </c>
      <c r="J70" s="843">
        <v>0</v>
      </c>
      <c r="K70" s="843">
        <v>0</v>
      </c>
      <c r="L70" s="843">
        <f t="shared" ref="L70:L84" si="7">SUM(F70:K70)</f>
        <v>0</v>
      </c>
    </row>
    <row r="71" spans="1:12" hidden="1" x14ac:dyDescent="0.25">
      <c r="A71" s="199">
        <v>1</v>
      </c>
      <c r="E71" s="855" t="s">
        <v>590</v>
      </c>
      <c r="F71" s="843">
        <v>0</v>
      </c>
      <c r="G71" s="843">
        <v>0</v>
      </c>
      <c r="H71" s="843">
        <v>0</v>
      </c>
      <c r="I71" s="843">
        <v>0</v>
      </c>
      <c r="J71" s="843">
        <v>0</v>
      </c>
      <c r="K71" s="843">
        <v>0</v>
      </c>
      <c r="L71" s="843">
        <f t="shared" si="7"/>
        <v>0</v>
      </c>
    </row>
    <row r="72" spans="1:12" hidden="1" x14ac:dyDescent="0.25">
      <c r="A72" s="199">
        <v>1</v>
      </c>
      <c r="E72" s="855" t="s">
        <v>786</v>
      </c>
      <c r="F72" s="843">
        <v>0</v>
      </c>
      <c r="G72" s="843">
        <v>0</v>
      </c>
      <c r="H72" s="843">
        <v>0</v>
      </c>
      <c r="I72" s="843">
        <v>0</v>
      </c>
      <c r="J72" s="843">
        <v>0</v>
      </c>
      <c r="K72" s="843">
        <v>0</v>
      </c>
      <c r="L72" s="843">
        <f t="shared" si="7"/>
        <v>0</v>
      </c>
    </row>
    <row r="73" spans="1:12" hidden="1" x14ac:dyDescent="0.25">
      <c r="A73" s="199">
        <v>1</v>
      </c>
      <c r="E73" s="855" t="s">
        <v>788</v>
      </c>
      <c r="F73" s="843">
        <v>0</v>
      </c>
      <c r="G73" s="843">
        <v>0</v>
      </c>
      <c r="H73" s="843">
        <v>0</v>
      </c>
      <c r="I73" s="843">
        <v>0</v>
      </c>
      <c r="J73" s="843">
        <v>0</v>
      </c>
      <c r="K73" s="843">
        <v>0</v>
      </c>
      <c r="L73" s="843">
        <f t="shared" si="7"/>
        <v>0</v>
      </c>
    </row>
    <row r="74" spans="1:12" hidden="1" x14ac:dyDescent="0.25">
      <c r="A74" s="199">
        <v>1</v>
      </c>
      <c r="E74" s="850" t="s">
        <v>790</v>
      </c>
      <c r="F74" s="843">
        <v>0</v>
      </c>
      <c r="G74" s="843">
        <v>0</v>
      </c>
      <c r="H74" s="843">
        <v>0</v>
      </c>
      <c r="I74" s="843">
        <v>0</v>
      </c>
      <c r="J74" s="843">
        <v>0</v>
      </c>
      <c r="K74" s="843">
        <v>0</v>
      </c>
      <c r="L74" s="843">
        <f t="shared" si="7"/>
        <v>0</v>
      </c>
    </row>
    <row r="75" spans="1:12" hidden="1" x14ac:dyDescent="0.25">
      <c r="A75" s="199">
        <v>1</v>
      </c>
      <c r="E75" s="832" t="s">
        <v>794</v>
      </c>
      <c r="F75" s="843">
        <v>0</v>
      </c>
      <c r="G75" s="843">
        <v>0</v>
      </c>
      <c r="H75" s="843">
        <v>0</v>
      </c>
      <c r="I75" s="843">
        <v>0</v>
      </c>
      <c r="J75" s="843">
        <v>0</v>
      </c>
      <c r="K75" s="843">
        <v>0</v>
      </c>
      <c r="L75" s="843">
        <f t="shared" si="7"/>
        <v>0</v>
      </c>
    </row>
    <row r="76" spans="1:12" hidden="1" x14ac:dyDescent="0.25">
      <c r="A76" s="199">
        <v>1</v>
      </c>
      <c r="E76" s="832" t="s">
        <v>796</v>
      </c>
      <c r="F76" s="843">
        <v>0</v>
      </c>
      <c r="G76" s="843">
        <v>0</v>
      </c>
      <c r="H76" s="843">
        <v>0</v>
      </c>
      <c r="I76" s="843">
        <v>0</v>
      </c>
      <c r="J76" s="843">
        <v>0</v>
      </c>
      <c r="K76" s="843">
        <v>0</v>
      </c>
      <c r="L76" s="843">
        <f t="shared" si="7"/>
        <v>0</v>
      </c>
    </row>
    <row r="77" spans="1:12" hidden="1" x14ac:dyDescent="0.25">
      <c r="A77" s="199">
        <v>1</v>
      </c>
      <c r="E77" s="832" t="s">
        <v>798</v>
      </c>
      <c r="F77" s="843">
        <v>0</v>
      </c>
      <c r="G77" s="843">
        <v>0</v>
      </c>
      <c r="H77" s="843">
        <v>0</v>
      </c>
      <c r="I77" s="843">
        <v>0</v>
      </c>
      <c r="J77" s="843">
        <v>0</v>
      </c>
      <c r="K77" s="843">
        <v>0</v>
      </c>
      <c r="L77" s="843">
        <f t="shared" si="7"/>
        <v>0</v>
      </c>
    </row>
    <row r="78" spans="1:12" hidden="1" x14ac:dyDescent="0.25">
      <c r="A78" s="199">
        <v>1</v>
      </c>
      <c r="E78" s="832" t="s">
        <v>800</v>
      </c>
      <c r="F78" s="843">
        <v>0</v>
      </c>
      <c r="G78" s="843">
        <v>0</v>
      </c>
      <c r="H78" s="843">
        <v>0</v>
      </c>
      <c r="I78" s="843">
        <v>0</v>
      </c>
      <c r="J78" s="843">
        <v>0</v>
      </c>
      <c r="K78" s="843">
        <v>0</v>
      </c>
      <c r="L78" s="843">
        <f t="shared" si="7"/>
        <v>0</v>
      </c>
    </row>
    <row r="79" spans="1:12" hidden="1" x14ac:dyDescent="0.25">
      <c r="A79" s="199">
        <v>1</v>
      </c>
      <c r="E79" s="832" t="s">
        <v>215</v>
      </c>
      <c r="F79" s="843">
        <v>0</v>
      </c>
      <c r="G79" s="843">
        <v>0</v>
      </c>
      <c r="H79" s="843">
        <v>0</v>
      </c>
      <c r="I79" s="843">
        <v>0</v>
      </c>
      <c r="J79" s="843">
        <v>0</v>
      </c>
      <c r="K79" s="843">
        <v>0</v>
      </c>
      <c r="L79" s="843">
        <f t="shared" si="7"/>
        <v>0</v>
      </c>
    </row>
    <row r="80" spans="1:12" hidden="1" x14ac:dyDescent="0.25">
      <c r="A80" s="199">
        <v>1</v>
      </c>
      <c r="E80" s="832" t="s">
        <v>805</v>
      </c>
      <c r="F80" s="843"/>
      <c r="G80" s="843"/>
      <c r="H80" s="843"/>
      <c r="I80" s="843"/>
      <c r="J80" s="843"/>
      <c r="K80" s="843"/>
      <c r="L80" s="843"/>
    </row>
    <row r="81" spans="1:12" hidden="1" x14ac:dyDescent="0.25">
      <c r="A81" s="199">
        <v>1</v>
      </c>
      <c r="E81" s="856" t="s">
        <v>767</v>
      </c>
      <c r="F81" s="843">
        <v>0</v>
      </c>
      <c r="G81" s="843">
        <v>0</v>
      </c>
      <c r="H81" s="843">
        <v>0</v>
      </c>
      <c r="I81" s="843">
        <v>0</v>
      </c>
      <c r="J81" s="843">
        <v>0</v>
      </c>
      <c r="K81" s="843">
        <v>0</v>
      </c>
      <c r="L81" s="843">
        <f t="shared" si="7"/>
        <v>0</v>
      </c>
    </row>
    <row r="82" spans="1:12" hidden="1" x14ac:dyDescent="0.25">
      <c r="A82" s="199">
        <v>1</v>
      </c>
      <c r="E82" s="832" t="s">
        <v>807</v>
      </c>
      <c r="F82" s="843"/>
      <c r="G82" s="843"/>
      <c r="H82" s="843"/>
      <c r="I82" s="843"/>
      <c r="J82" s="843"/>
      <c r="K82" s="843"/>
      <c r="L82" s="843"/>
    </row>
    <row r="83" spans="1:12" hidden="1" x14ac:dyDescent="0.25">
      <c r="A83" s="199">
        <v>1</v>
      </c>
      <c r="E83" s="856" t="s">
        <v>808</v>
      </c>
      <c r="F83" s="843">
        <v>0</v>
      </c>
      <c r="G83" s="843">
        <v>0</v>
      </c>
      <c r="H83" s="843">
        <v>0</v>
      </c>
      <c r="I83" s="843">
        <v>0</v>
      </c>
      <c r="J83" s="843">
        <v>0</v>
      </c>
      <c r="K83" s="843">
        <v>0</v>
      </c>
      <c r="L83" s="843">
        <f t="shared" si="7"/>
        <v>0</v>
      </c>
    </row>
    <row r="84" spans="1:12" hidden="1" x14ac:dyDescent="0.25">
      <c r="A84" s="199">
        <v>1</v>
      </c>
      <c r="E84" s="855" t="s">
        <v>355</v>
      </c>
      <c r="F84" s="843">
        <v>0</v>
      </c>
      <c r="G84" s="843">
        <v>0</v>
      </c>
      <c r="H84" s="843">
        <v>0</v>
      </c>
      <c r="I84" s="843">
        <v>0</v>
      </c>
      <c r="J84" s="843">
        <v>0</v>
      </c>
      <c r="K84" s="843">
        <v>0</v>
      </c>
      <c r="L84" s="843">
        <f t="shared" si="7"/>
        <v>0</v>
      </c>
    </row>
    <row r="85" spans="1:12" hidden="1" x14ac:dyDescent="0.25">
      <c r="A85" s="199">
        <v>1</v>
      </c>
      <c r="E85" s="857" t="str">
        <f ca="1">"Total as at 30 June "&amp;YEAR(TODAY()) - 1</f>
        <v>Total as at 30 June 2025</v>
      </c>
      <c r="F85" s="845">
        <f t="shared" ref="F85:L85" si="8">SUM(F67:F84)</f>
        <v>0</v>
      </c>
      <c r="G85" s="845">
        <f t="shared" si="8"/>
        <v>0</v>
      </c>
      <c r="H85" s="845">
        <f t="shared" si="8"/>
        <v>0</v>
      </c>
      <c r="I85" s="845">
        <f t="shared" si="8"/>
        <v>0</v>
      </c>
      <c r="J85" s="845">
        <f t="shared" si="8"/>
        <v>0</v>
      </c>
      <c r="K85" s="845">
        <f t="shared" si="8"/>
        <v>0</v>
      </c>
      <c r="L85" s="845">
        <f t="shared" si="8"/>
        <v>0</v>
      </c>
    </row>
    <row r="86" spans="1:12" hidden="1" x14ac:dyDescent="0.25">
      <c r="A86" s="199">
        <v>1</v>
      </c>
      <c r="E86" s="850"/>
      <c r="F86" s="843"/>
      <c r="G86" s="843"/>
      <c r="H86" s="843"/>
      <c r="I86" s="843"/>
      <c r="J86" s="843"/>
      <c r="K86" s="843"/>
      <c r="L86" s="843"/>
    </row>
    <row r="87" spans="1:12" hidden="1" x14ac:dyDescent="0.25">
      <c r="A87" s="199">
        <v>1</v>
      </c>
      <c r="E87" s="847" t="str">
        <f ca="1">"Total as at 30 June "&amp;YEAR(TODAY()) - 1 &amp;" represented by"</f>
        <v>Total as at 30 June 2025 represented by</v>
      </c>
      <c r="F87" s="828"/>
      <c r="G87" s="828"/>
      <c r="H87" s="828"/>
      <c r="I87" s="828"/>
      <c r="J87" s="828"/>
      <c r="K87" s="828"/>
      <c r="L87" s="828"/>
    </row>
    <row r="88" spans="1:12" hidden="1" x14ac:dyDescent="0.25">
      <c r="A88" s="199">
        <v>1</v>
      </c>
      <c r="E88" s="847" t="s">
        <v>777</v>
      </c>
      <c r="F88" s="828">
        <v>0</v>
      </c>
      <c r="G88" s="828">
        <v>0</v>
      </c>
      <c r="H88" s="828">
        <v>0</v>
      </c>
      <c r="I88" s="828">
        <v>0</v>
      </c>
      <c r="J88" s="828">
        <v>0</v>
      </c>
      <c r="K88" s="828">
        <v>0</v>
      </c>
      <c r="L88" s="828">
        <f>SUM(F88:K88)</f>
        <v>0</v>
      </c>
    </row>
    <row r="89" spans="1:12" hidden="1" x14ac:dyDescent="0.25">
      <c r="A89" s="199">
        <v>1</v>
      </c>
      <c r="E89" s="847" t="s">
        <v>779</v>
      </c>
      <c r="F89" s="828">
        <v>0</v>
      </c>
      <c r="G89" s="828">
        <v>0</v>
      </c>
      <c r="H89" s="828">
        <v>0</v>
      </c>
      <c r="I89" s="828">
        <v>0</v>
      </c>
      <c r="J89" s="828">
        <v>0</v>
      </c>
      <c r="K89" s="828">
        <v>0</v>
      </c>
      <c r="L89" s="828">
        <f>SUM(F89:K89)</f>
        <v>0</v>
      </c>
    </row>
    <row r="90" spans="1:12" hidden="1" x14ac:dyDescent="0.25">
      <c r="A90" s="199">
        <v>1</v>
      </c>
      <c r="E90" s="858" t="str">
        <f ca="1">"Total as at 30 June "&amp;YEAR(TODAY())-1</f>
        <v>Total as at 30 June 2025</v>
      </c>
      <c r="F90" s="830">
        <f t="shared" ref="F90:L90" si="9">SUM(F88:F89)</f>
        <v>0</v>
      </c>
      <c r="G90" s="830">
        <f t="shared" si="9"/>
        <v>0</v>
      </c>
      <c r="H90" s="830">
        <f t="shared" si="9"/>
        <v>0</v>
      </c>
      <c r="I90" s="830">
        <f t="shared" si="9"/>
        <v>0</v>
      </c>
      <c r="J90" s="830">
        <f t="shared" si="9"/>
        <v>0</v>
      </c>
      <c r="K90" s="830">
        <f t="shared" si="9"/>
        <v>0</v>
      </c>
      <c r="L90" s="830">
        <f t="shared" si="9"/>
        <v>0</v>
      </c>
    </row>
    <row r="91" spans="1:12" hidden="1" x14ac:dyDescent="0.25">
      <c r="A91" s="199">
        <v>1</v>
      </c>
      <c r="E91" s="859"/>
      <c r="F91" s="828"/>
      <c r="G91" s="828"/>
      <c r="H91" s="828"/>
      <c r="I91" s="828"/>
      <c r="J91" s="828"/>
      <c r="K91" s="828"/>
      <c r="L91" s="828"/>
    </row>
    <row r="92" spans="1:12" hidden="1" x14ac:dyDescent="0.25">
      <c r="A92" s="199">
        <v>1</v>
      </c>
      <c r="E92" s="979" t="s">
        <v>831</v>
      </c>
      <c r="F92" s="979"/>
      <c r="G92" s="979"/>
      <c r="H92" s="979"/>
      <c r="I92" s="979"/>
      <c r="J92" s="979"/>
      <c r="K92" s="979"/>
      <c r="L92" s="979"/>
    </row>
    <row r="93" spans="1:12" x14ac:dyDescent="0.25">
      <c r="A93" s="199">
        <v>3</v>
      </c>
      <c r="E93" s="419"/>
      <c r="F93" s="419"/>
      <c r="G93" s="419"/>
      <c r="H93" s="195"/>
    </row>
    <row r="94" spans="1:12" ht="12.75" customHeight="1" x14ac:dyDescent="0.25">
      <c r="E94" s="980" t="s">
        <v>832</v>
      </c>
      <c r="F94" s="980"/>
      <c r="G94" s="980"/>
      <c r="H94" s="980"/>
      <c r="I94" s="980"/>
      <c r="J94" s="980"/>
      <c r="K94" s="980"/>
      <c r="L94" s="980"/>
    </row>
    <row r="95" spans="1:12" x14ac:dyDescent="0.25">
      <c r="E95" s="980"/>
      <c r="F95" s="980"/>
      <c r="G95" s="980"/>
      <c r="H95" s="980"/>
      <c r="I95" s="980"/>
      <c r="J95" s="980"/>
      <c r="K95" s="980"/>
      <c r="L95" s="980"/>
    </row>
    <row r="96" spans="1:12" hidden="1" x14ac:dyDescent="0.25">
      <c r="A96" s="199">
        <v>1</v>
      </c>
      <c r="E96" s="394" t="s">
        <v>833</v>
      </c>
      <c r="F96" s="220"/>
      <c r="G96" s="220"/>
      <c r="H96" s="220"/>
      <c r="I96" s="220"/>
      <c r="J96" s="220"/>
      <c r="K96" s="220"/>
      <c r="L96" s="220"/>
    </row>
    <row r="97" spans="1:12" ht="34.950000000000003" hidden="1" customHeight="1" x14ac:dyDescent="0.25">
      <c r="A97" s="199">
        <v>3</v>
      </c>
      <c r="D97" s="252" t="s">
        <v>772</v>
      </c>
      <c r="E97" s="373"/>
      <c r="F97" s="384" t="s">
        <v>268</v>
      </c>
      <c r="G97" s="384" t="s">
        <v>269</v>
      </c>
      <c r="H97" s="384" t="s">
        <v>270</v>
      </c>
      <c r="I97" s="384" t="s">
        <v>271</v>
      </c>
      <c r="J97" s="384" t="s">
        <v>774</v>
      </c>
      <c r="K97" s="384" t="s">
        <v>775</v>
      </c>
      <c r="L97" s="384" t="s">
        <v>776</v>
      </c>
    </row>
    <row r="98" spans="1:12" hidden="1" x14ac:dyDescent="0.25">
      <c r="A98" s="199">
        <v>3</v>
      </c>
      <c r="E98" s="374"/>
      <c r="F98" s="381" t="s">
        <v>258</v>
      </c>
      <c r="G98" s="381" t="s">
        <v>258</v>
      </c>
      <c r="H98" s="381" t="s">
        <v>258</v>
      </c>
      <c r="I98" s="381" t="s">
        <v>258</v>
      </c>
      <c r="J98" s="381" t="s">
        <v>258</v>
      </c>
      <c r="K98" s="381" t="s">
        <v>258</v>
      </c>
      <c r="L98" s="381" t="s">
        <v>258</v>
      </c>
    </row>
    <row r="99" spans="1:12" ht="13.2" hidden="1" customHeight="1" x14ac:dyDescent="0.25">
      <c r="A99" s="199">
        <v>3</v>
      </c>
      <c r="E99" s="235" t="str">
        <f>_xlfn.CONCAT("Total as at 1 July "&amp;Contents!F4)</f>
        <v>Total as at 1 July 20X1</v>
      </c>
      <c r="F99" s="31"/>
      <c r="G99" s="31"/>
      <c r="H99" s="31"/>
      <c r="I99" s="31"/>
      <c r="J99" s="31"/>
      <c r="K99" s="31"/>
      <c r="L99" s="31"/>
    </row>
    <row r="100" spans="1:12" ht="13.2" hidden="1" customHeight="1" x14ac:dyDescent="0.25">
      <c r="A100" s="199">
        <v>3</v>
      </c>
      <c r="D100" s="964" t="s">
        <v>809</v>
      </c>
      <c r="E100" s="231" t="s">
        <v>777</v>
      </c>
      <c r="F100" s="31">
        <f t="shared" ref="F100:H101" si="10">F217</f>
        <v>0</v>
      </c>
      <c r="G100" s="31">
        <f t="shared" si="10"/>
        <v>0</v>
      </c>
      <c r="H100" s="31">
        <f t="shared" si="10"/>
        <v>0</v>
      </c>
      <c r="I100" s="31">
        <f>K217</f>
        <v>0</v>
      </c>
      <c r="J100" s="31">
        <f>I217</f>
        <v>0</v>
      </c>
      <c r="K100" s="31">
        <f>J217</f>
        <v>0</v>
      </c>
      <c r="L100" s="31">
        <f>L217</f>
        <v>0</v>
      </c>
    </row>
    <row r="101" spans="1:12" ht="13.2" hidden="1" customHeight="1" x14ac:dyDescent="0.25">
      <c r="A101" s="199">
        <v>3</v>
      </c>
      <c r="D101" s="964"/>
      <c r="E101" s="201" t="s">
        <v>779</v>
      </c>
      <c r="F101" s="31">
        <f t="shared" si="10"/>
        <v>0</v>
      </c>
      <c r="G101" s="31">
        <f t="shared" si="10"/>
        <v>0</v>
      </c>
      <c r="H101" s="31">
        <f t="shared" si="10"/>
        <v>0</v>
      </c>
      <c r="I101" s="31">
        <f>K218</f>
        <v>0</v>
      </c>
      <c r="J101" s="31">
        <f>I218</f>
        <v>0</v>
      </c>
      <c r="K101" s="31">
        <f>J218</f>
        <v>0</v>
      </c>
      <c r="L101" s="31">
        <f>L218</f>
        <v>0</v>
      </c>
    </row>
    <row r="102" spans="1:12" ht="13.2" hidden="1" customHeight="1" x14ac:dyDescent="0.25">
      <c r="A102" s="199">
        <v>3</v>
      </c>
      <c r="D102" s="281"/>
      <c r="E102" s="377" t="str">
        <f>_xlfn.CONCAT("Total as at 1 July "&amp;Contents!F4)</f>
        <v>Total as at 1 July 20X1</v>
      </c>
      <c r="F102" s="60">
        <f>SUM(F100:F101)</f>
        <v>0</v>
      </c>
      <c r="G102" s="60">
        <f t="shared" ref="G102:L102" si="11">SUM(G100:G101)</f>
        <v>0</v>
      </c>
      <c r="H102" s="60">
        <f t="shared" si="11"/>
        <v>0</v>
      </c>
      <c r="I102" s="60">
        <f t="shared" si="11"/>
        <v>0</v>
      </c>
      <c r="J102" s="60">
        <f t="shared" si="11"/>
        <v>0</v>
      </c>
      <c r="K102" s="60">
        <f t="shared" si="11"/>
        <v>0</v>
      </c>
      <c r="L102" s="60">
        <f t="shared" si="11"/>
        <v>0</v>
      </c>
    </row>
    <row r="103" spans="1:12" ht="13.2" hidden="1" customHeight="1" x14ac:dyDescent="0.25">
      <c r="A103" s="199">
        <v>3</v>
      </c>
      <c r="D103" s="964" t="s">
        <v>781</v>
      </c>
      <c r="E103" s="249" t="s">
        <v>782</v>
      </c>
      <c r="F103" s="31"/>
      <c r="G103" s="31"/>
      <c r="H103" s="31"/>
      <c r="I103" s="31"/>
      <c r="J103" s="31"/>
      <c r="K103" s="31"/>
      <c r="L103" s="31"/>
    </row>
    <row r="104" spans="1:12" ht="13.2" hidden="1" customHeight="1" x14ac:dyDescent="0.25">
      <c r="A104" s="199">
        <v>3</v>
      </c>
      <c r="D104" s="964"/>
      <c r="E104" s="287" t="s">
        <v>783</v>
      </c>
      <c r="F104" s="31">
        <v>0</v>
      </c>
      <c r="G104" s="31">
        <v>0</v>
      </c>
      <c r="H104" s="31">
        <v>0</v>
      </c>
      <c r="I104" s="31">
        <v>0</v>
      </c>
      <c r="J104" s="31">
        <v>0</v>
      </c>
      <c r="K104" s="31">
        <v>0</v>
      </c>
      <c r="L104" s="31">
        <f>SUM(F104:K104)</f>
        <v>0</v>
      </c>
    </row>
    <row r="105" spans="1:12" ht="13.2" hidden="1" customHeight="1" x14ac:dyDescent="0.25">
      <c r="A105" s="199">
        <v>3</v>
      </c>
      <c r="D105" s="249"/>
      <c r="E105" s="287" t="s">
        <v>830</v>
      </c>
      <c r="F105" s="31">
        <v>0</v>
      </c>
      <c r="G105" s="31">
        <v>0</v>
      </c>
      <c r="H105" s="31">
        <v>0</v>
      </c>
      <c r="I105" s="31">
        <v>0</v>
      </c>
      <c r="J105" s="31">
        <v>0</v>
      </c>
      <c r="K105" s="31">
        <v>0</v>
      </c>
      <c r="L105" s="31">
        <f t="shared" ref="L105:L114" si="12">SUM(F105:K105)</f>
        <v>0</v>
      </c>
    </row>
    <row r="106" spans="1:12" ht="13.2" hidden="1" customHeight="1" x14ac:dyDescent="0.25">
      <c r="A106" s="199">
        <v>3</v>
      </c>
      <c r="D106" s="249"/>
      <c r="E106" s="407" t="s">
        <v>590</v>
      </c>
      <c r="F106" s="31">
        <v>0</v>
      </c>
      <c r="G106" s="31">
        <v>0</v>
      </c>
      <c r="H106" s="31">
        <v>0</v>
      </c>
      <c r="I106" s="31">
        <v>0</v>
      </c>
      <c r="J106" s="31">
        <v>0</v>
      </c>
      <c r="K106" s="31">
        <v>0</v>
      </c>
      <c r="L106" s="31">
        <f t="shared" si="12"/>
        <v>0</v>
      </c>
    </row>
    <row r="107" spans="1:12" ht="13.2" hidden="1" customHeight="1" x14ac:dyDescent="0.25">
      <c r="A107" s="199">
        <v>3</v>
      </c>
      <c r="D107" s="249"/>
      <c r="E107" s="407" t="s">
        <v>786</v>
      </c>
      <c r="F107" s="31">
        <v>0</v>
      </c>
      <c r="G107" s="31">
        <v>0</v>
      </c>
      <c r="H107" s="31">
        <v>0</v>
      </c>
      <c r="I107" s="31">
        <v>0</v>
      </c>
      <c r="J107" s="31">
        <v>0</v>
      </c>
      <c r="K107" s="31">
        <v>0</v>
      </c>
      <c r="L107" s="31">
        <f t="shared" si="12"/>
        <v>0</v>
      </c>
    </row>
    <row r="108" spans="1:12" ht="13.2" hidden="1" customHeight="1" x14ac:dyDescent="0.25">
      <c r="A108" s="199">
        <v>3</v>
      </c>
      <c r="D108" s="39" t="s">
        <v>787</v>
      </c>
      <c r="E108" s="407" t="s">
        <v>788</v>
      </c>
      <c r="F108" s="31">
        <v>0</v>
      </c>
      <c r="G108" s="31">
        <v>0</v>
      </c>
      <c r="H108" s="31">
        <v>0</v>
      </c>
      <c r="I108" s="31">
        <v>0</v>
      </c>
      <c r="J108" s="31">
        <v>0</v>
      </c>
      <c r="K108" s="31">
        <v>0</v>
      </c>
      <c r="L108" s="31">
        <f t="shared" si="12"/>
        <v>0</v>
      </c>
    </row>
    <row r="109" spans="1:12" ht="23.4" hidden="1" x14ac:dyDescent="0.25">
      <c r="A109" s="199">
        <v>3</v>
      </c>
      <c r="D109" s="39" t="s">
        <v>789</v>
      </c>
      <c r="E109" s="195" t="s">
        <v>790</v>
      </c>
      <c r="F109" s="31">
        <v>0</v>
      </c>
      <c r="G109" s="31">
        <v>0</v>
      </c>
      <c r="H109" s="31">
        <v>0</v>
      </c>
      <c r="I109" s="31">
        <v>0</v>
      </c>
      <c r="J109" s="31">
        <v>0</v>
      </c>
      <c r="K109" s="31">
        <v>0</v>
      </c>
      <c r="L109" s="31">
        <f t="shared" si="12"/>
        <v>0</v>
      </c>
    </row>
    <row r="110" spans="1:12" ht="13.2" hidden="1" customHeight="1" x14ac:dyDescent="0.25">
      <c r="A110" s="199">
        <v>3</v>
      </c>
      <c r="D110" s="39" t="s">
        <v>834</v>
      </c>
      <c r="E110" s="195" t="s">
        <v>794</v>
      </c>
      <c r="F110" s="31">
        <v>0</v>
      </c>
      <c r="G110" s="31">
        <v>0</v>
      </c>
      <c r="H110" s="31">
        <v>0</v>
      </c>
      <c r="I110" s="31">
        <v>0</v>
      </c>
      <c r="J110" s="31">
        <v>0</v>
      </c>
      <c r="K110" s="31">
        <v>0</v>
      </c>
      <c r="L110" s="31">
        <f t="shared" si="12"/>
        <v>0</v>
      </c>
    </row>
    <row r="111" spans="1:12" ht="23.4" hidden="1" x14ac:dyDescent="0.25">
      <c r="A111" s="199">
        <v>3</v>
      </c>
      <c r="D111" s="39" t="s">
        <v>795</v>
      </c>
      <c r="E111" s="195" t="s">
        <v>796</v>
      </c>
      <c r="F111" s="31">
        <v>0</v>
      </c>
      <c r="G111" s="31">
        <v>0</v>
      </c>
      <c r="H111" s="31">
        <v>0</v>
      </c>
      <c r="I111" s="31">
        <v>0</v>
      </c>
      <c r="J111" s="31">
        <v>0</v>
      </c>
      <c r="K111" s="31">
        <v>0</v>
      </c>
      <c r="L111" s="31">
        <f t="shared" si="12"/>
        <v>0</v>
      </c>
    </row>
    <row r="112" spans="1:12" ht="23.4" hidden="1" x14ac:dyDescent="0.25">
      <c r="A112" s="199">
        <v>3</v>
      </c>
      <c r="D112" s="39" t="s">
        <v>795</v>
      </c>
      <c r="E112" s="195" t="s">
        <v>798</v>
      </c>
      <c r="F112" s="31">
        <v>0</v>
      </c>
      <c r="G112" s="31">
        <v>0</v>
      </c>
      <c r="H112" s="31">
        <v>0</v>
      </c>
      <c r="I112" s="31">
        <v>0</v>
      </c>
      <c r="J112" s="31">
        <v>0</v>
      </c>
      <c r="K112" s="31">
        <v>0</v>
      </c>
      <c r="L112" s="31">
        <f t="shared" si="12"/>
        <v>0</v>
      </c>
    </row>
    <row r="113" spans="1:12" ht="13.2" hidden="1" customHeight="1" x14ac:dyDescent="0.25">
      <c r="A113" s="199">
        <v>3</v>
      </c>
      <c r="D113" s="39" t="s">
        <v>799</v>
      </c>
      <c r="E113" s="195" t="s">
        <v>800</v>
      </c>
      <c r="F113" s="31">
        <v>0</v>
      </c>
      <c r="G113" s="31">
        <v>0</v>
      </c>
      <c r="H113" s="31">
        <v>0</v>
      </c>
      <c r="I113" s="31">
        <v>0</v>
      </c>
      <c r="J113" s="31">
        <v>0</v>
      </c>
      <c r="K113" s="31">
        <v>0</v>
      </c>
      <c r="L113" s="31">
        <f t="shared" si="12"/>
        <v>0</v>
      </c>
    </row>
    <row r="114" spans="1:12" ht="23.4" hidden="1" x14ac:dyDescent="0.25">
      <c r="A114" s="199">
        <v>3</v>
      </c>
      <c r="D114" s="39" t="s">
        <v>801</v>
      </c>
      <c r="E114" s="195" t="s">
        <v>215</v>
      </c>
      <c r="F114" s="31">
        <v>0</v>
      </c>
      <c r="G114" s="31">
        <v>0</v>
      </c>
      <c r="H114" s="31">
        <v>0</v>
      </c>
      <c r="I114" s="31">
        <v>0</v>
      </c>
      <c r="J114" s="31">
        <v>0</v>
      </c>
      <c r="K114" s="31">
        <v>0</v>
      </c>
      <c r="L114" s="31">
        <f t="shared" si="12"/>
        <v>0</v>
      </c>
    </row>
    <row r="115" spans="1:12" ht="23.4" hidden="1" x14ac:dyDescent="0.25">
      <c r="A115" s="199">
        <v>3</v>
      </c>
      <c r="D115" s="39" t="s">
        <v>804</v>
      </c>
      <c r="E115" s="195" t="s">
        <v>805</v>
      </c>
      <c r="F115" s="31"/>
      <c r="G115" s="31"/>
      <c r="H115" s="31"/>
      <c r="I115" s="31"/>
      <c r="J115" s="31"/>
      <c r="K115" s="31"/>
      <c r="L115" s="31"/>
    </row>
    <row r="116" spans="1:12" ht="13.2" hidden="1" customHeight="1" x14ac:dyDescent="0.25">
      <c r="A116" s="199">
        <v>3</v>
      </c>
      <c r="D116" s="249"/>
      <c r="E116" s="225" t="s">
        <v>767</v>
      </c>
      <c r="F116" s="31">
        <v>0</v>
      </c>
      <c r="G116" s="31">
        <v>0</v>
      </c>
      <c r="H116" s="31">
        <v>0</v>
      </c>
      <c r="I116" s="31">
        <v>0</v>
      </c>
      <c r="J116" s="31">
        <v>0</v>
      </c>
      <c r="K116" s="31">
        <v>0</v>
      </c>
      <c r="L116" s="31">
        <f>SUM(F116:K116)</f>
        <v>0</v>
      </c>
    </row>
    <row r="117" spans="1:12" ht="13.2" hidden="1" customHeight="1" x14ac:dyDescent="0.25">
      <c r="A117" s="199">
        <v>3</v>
      </c>
      <c r="D117" s="39" t="s">
        <v>799</v>
      </c>
      <c r="E117" s="195" t="s">
        <v>807</v>
      </c>
      <c r="F117" s="31"/>
      <c r="G117" s="31"/>
      <c r="H117" s="31"/>
      <c r="I117" s="31"/>
      <c r="J117" s="31"/>
      <c r="K117" s="31"/>
      <c r="L117" s="31"/>
    </row>
    <row r="118" spans="1:12" ht="13.2" hidden="1" customHeight="1" x14ac:dyDescent="0.25">
      <c r="A118" s="199">
        <v>3</v>
      </c>
      <c r="D118" s="249"/>
      <c r="E118" s="225" t="s">
        <v>808</v>
      </c>
      <c r="F118" s="31">
        <v>0</v>
      </c>
      <c r="G118" s="31">
        <v>0</v>
      </c>
      <c r="H118" s="31">
        <v>0</v>
      </c>
      <c r="I118" s="31">
        <v>0</v>
      </c>
      <c r="J118" s="31">
        <v>0</v>
      </c>
      <c r="K118" s="31">
        <v>0</v>
      </c>
      <c r="L118" s="31">
        <f>SUM(F118:K118)</f>
        <v>0</v>
      </c>
    </row>
    <row r="119" spans="1:12" ht="13.2" hidden="1" customHeight="1" x14ac:dyDescent="0.25">
      <c r="A119" s="199">
        <v>3</v>
      </c>
      <c r="E119" s="407" t="s">
        <v>355</v>
      </c>
      <c r="F119" s="31">
        <v>0</v>
      </c>
      <c r="G119" s="31">
        <v>0</v>
      </c>
      <c r="H119" s="31">
        <v>0</v>
      </c>
      <c r="I119" s="31">
        <v>0</v>
      </c>
      <c r="J119" s="31">
        <v>0</v>
      </c>
      <c r="K119" s="31">
        <v>0</v>
      </c>
      <c r="L119" s="31">
        <f>SUM(F119:K119)</f>
        <v>0</v>
      </c>
    </row>
    <row r="120" spans="1:12" ht="13.2" hidden="1" customHeight="1" x14ac:dyDescent="0.25">
      <c r="A120" s="199">
        <v>3</v>
      </c>
      <c r="E120" s="408" t="str">
        <f>_xlfn.CONCAT("Total as at 30 June "&amp;Contents!F3)</f>
        <v>Total as at 30 June 20X2</v>
      </c>
      <c r="F120" s="60">
        <f>SUM(F102:F119)</f>
        <v>0</v>
      </c>
      <c r="G120" s="60">
        <f t="shared" ref="G120:K120" si="13">SUM(G102:G119)</f>
        <v>0</v>
      </c>
      <c r="H120" s="60">
        <f t="shared" si="13"/>
        <v>0</v>
      </c>
      <c r="I120" s="60">
        <f t="shared" si="13"/>
        <v>0</v>
      </c>
      <c r="J120" s="60">
        <f t="shared" si="13"/>
        <v>0</v>
      </c>
      <c r="K120" s="60">
        <f t="shared" si="13"/>
        <v>0</v>
      </c>
      <c r="L120" s="60">
        <f>SUM(L102:L119)</f>
        <v>0</v>
      </c>
    </row>
    <row r="121" spans="1:12" ht="13.2" hidden="1" customHeight="1" x14ac:dyDescent="0.25">
      <c r="A121" s="199">
        <v>3</v>
      </c>
      <c r="E121" s="409"/>
      <c r="F121" s="31"/>
      <c r="G121" s="31"/>
      <c r="H121" s="31"/>
      <c r="I121" s="31"/>
      <c r="J121" s="31"/>
      <c r="K121" s="31"/>
      <c r="L121" s="31"/>
    </row>
    <row r="122" spans="1:12" ht="13.2" hidden="1" customHeight="1" x14ac:dyDescent="0.25">
      <c r="A122" s="199">
        <v>3</v>
      </c>
      <c r="E122" s="410" t="str">
        <f>_xlfn.CONCAT("Total as at 30 June "&amp;Contents!F3)&amp;" represented by"</f>
        <v>Total as at 30 June 20X2 represented by</v>
      </c>
      <c r="F122" s="31"/>
      <c r="G122" s="31"/>
      <c r="H122" s="31"/>
      <c r="I122" s="31"/>
      <c r="J122" s="31"/>
      <c r="K122" s="31"/>
      <c r="L122" s="31"/>
    </row>
    <row r="123" spans="1:12" ht="13.2" hidden="1" customHeight="1" x14ac:dyDescent="0.25">
      <c r="A123" s="199">
        <v>3</v>
      </c>
      <c r="D123" s="964" t="s">
        <v>835</v>
      </c>
      <c r="E123" s="231" t="s">
        <v>777</v>
      </c>
      <c r="F123" s="31">
        <v>0</v>
      </c>
      <c r="G123" s="31">
        <v>0</v>
      </c>
      <c r="H123" s="31">
        <v>0</v>
      </c>
      <c r="I123" s="31">
        <v>0</v>
      </c>
      <c r="J123" s="31">
        <v>0</v>
      </c>
      <c r="K123" s="31">
        <v>0</v>
      </c>
      <c r="L123" s="31">
        <f>SUM(F123:K123)</f>
        <v>0</v>
      </c>
    </row>
    <row r="124" spans="1:12" ht="13.2" hidden="1" customHeight="1" x14ac:dyDescent="0.25">
      <c r="A124" s="199">
        <v>3</v>
      </c>
      <c r="D124" s="964"/>
      <c r="E124" s="231" t="s">
        <v>779</v>
      </c>
      <c r="F124" s="31">
        <v>0</v>
      </c>
      <c r="G124" s="31">
        <v>0</v>
      </c>
      <c r="H124" s="31">
        <v>0</v>
      </c>
      <c r="I124" s="31">
        <v>0</v>
      </c>
      <c r="J124" s="31">
        <v>0</v>
      </c>
      <c r="K124" s="31">
        <v>0</v>
      </c>
      <c r="L124" s="31">
        <f>SUM(F124:K124)</f>
        <v>0</v>
      </c>
    </row>
    <row r="125" spans="1:12" ht="13.2" hidden="1" customHeight="1" x14ac:dyDescent="0.25">
      <c r="A125" s="199">
        <v>3</v>
      </c>
      <c r="E125" s="411" t="str">
        <f>_xlfn.CONCAT("Total as at 30 June "&amp;Contents!F3)</f>
        <v>Total as at 30 June 20X2</v>
      </c>
      <c r="F125" s="60">
        <f>SUM(F122:F124)</f>
        <v>0</v>
      </c>
      <c r="G125" s="60">
        <f t="shared" ref="G125:K125" si="14">SUM(G122:G124)</f>
        <v>0</v>
      </c>
      <c r="H125" s="60">
        <f t="shared" si="14"/>
        <v>0</v>
      </c>
      <c r="I125" s="60">
        <f t="shared" si="14"/>
        <v>0</v>
      </c>
      <c r="J125" s="60">
        <f t="shared" si="14"/>
        <v>0</v>
      </c>
      <c r="K125" s="60">
        <f t="shared" si="14"/>
        <v>0</v>
      </c>
      <c r="L125" s="60">
        <f>SUM(L122:L124)</f>
        <v>0</v>
      </c>
    </row>
    <row r="126" spans="1:12" ht="12.75" customHeight="1" x14ac:dyDescent="0.25">
      <c r="E126" s="231"/>
      <c r="F126" s="273"/>
      <c r="G126" s="273"/>
    </row>
    <row r="127" spans="1:12" ht="12.75" customHeight="1" x14ac:dyDescent="0.25">
      <c r="E127" s="231"/>
      <c r="F127" s="273"/>
      <c r="G127" s="273"/>
    </row>
    <row r="128" spans="1:12" ht="12.75" customHeight="1" x14ac:dyDescent="0.25">
      <c r="E128" s="231"/>
      <c r="F128" s="273"/>
      <c r="G128" s="273"/>
    </row>
    <row r="129" spans="5:7" ht="12.75" customHeight="1" x14ac:dyDescent="0.25">
      <c r="E129" s="231"/>
      <c r="F129" s="273"/>
      <c r="G129" s="273"/>
    </row>
    <row r="130" spans="5:7" ht="12.75" customHeight="1" x14ac:dyDescent="0.25">
      <c r="E130" s="231"/>
      <c r="F130" s="273"/>
      <c r="G130" s="273"/>
    </row>
    <row r="131" spans="5:7" ht="12.75" customHeight="1" x14ac:dyDescent="0.25">
      <c r="E131" s="231"/>
      <c r="F131" s="273"/>
      <c r="G131" s="273"/>
    </row>
    <row r="132" spans="5:7" ht="12.75" customHeight="1" x14ac:dyDescent="0.25">
      <c r="E132" s="231"/>
      <c r="F132" s="273"/>
      <c r="G132" s="273"/>
    </row>
    <row r="133" spans="5:7" ht="12.75" customHeight="1" x14ac:dyDescent="0.25">
      <c r="E133" s="231"/>
      <c r="F133" s="273"/>
      <c r="G133" s="273"/>
    </row>
    <row r="134" spans="5:7" ht="12.75" customHeight="1" x14ac:dyDescent="0.25">
      <c r="E134" s="231"/>
      <c r="F134" s="273"/>
      <c r="G134" s="273"/>
    </row>
    <row r="135" spans="5:7" ht="12.75" customHeight="1" x14ac:dyDescent="0.25">
      <c r="E135" s="231"/>
      <c r="F135" s="273"/>
      <c r="G135" s="273"/>
    </row>
    <row r="136" spans="5:7" ht="12.75" customHeight="1" x14ac:dyDescent="0.25">
      <c r="E136" s="231"/>
      <c r="F136" s="273"/>
      <c r="G136" s="273"/>
    </row>
    <row r="137" spans="5:7" ht="12.75" customHeight="1" x14ac:dyDescent="0.25">
      <c r="E137" s="231"/>
      <c r="F137" s="273"/>
      <c r="G137" s="273"/>
    </row>
    <row r="138" spans="5:7" ht="12.75" customHeight="1" x14ac:dyDescent="0.25">
      <c r="E138" s="231"/>
      <c r="F138" s="273"/>
      <c r="G138" s="273"/>
    </row>
    <row r="139" spans="5:7" ht="12.75" customHeight="1" x14ac:dyDescent="0.25">
      <c r="E139" s="231"/>
      <c r="F139" s="273"/>
      <c r="G139" s="273"/>
    </row>
    <row r="140" spans="5:7" ht="12.75" customHeight="1" x14ac:dyDescent="0.25">
      <c r="E140" s="231"/>
      <c r="F140" s="273"/>
      <c r="G140" s="273"/>
    </row>
    <row r="141" spans="5:7" ht="12.75" customHeight="1" x14ac:dyDescent="0.25">
      <c r="E141" s="231"/>
      <c r="F141" s="273"/>
      <c r="G141" s="273"/>
    </row>
    <row r="142" spans="5:7" ht="12.75" customHeight="1" x14ac:dyDescent="0.25">
      <c r="E142" s="231"/>
      <c r="F142" s="273"/>
      <c r="G142" s="273"/>
    </row>
    <row r="143" spans="5:7" ht="12.75" customHeight="1" x14ac:dyDescent="0.25">
      <c r="E143" s="231"/>
      <c r="F143" s="273"/>
      <c r="G143" s="273"/>
    </row>
    <row r="144" spans="5:7" ht="12.75" customHeight="1" x14ac:dyDescent="0.25">
      <c r="E144" s="231"/>
      <c r="F144" s="273"/>
      <c r="G144" s="273"/>
    </row>
    <row r="145" spans="5:7" ht="12.75" customHeight="1" x14ac:dyDescent="0.25">
      <c r="E145" s="231"/>
      <c r="F145" s="273"/>
      <c r="G145" s="273"/>
    </row>
    <row r="146" spans="5:7" x14ac:dyDescent="0.25">
      <c r="E146" s="195"/>
      <c r="F146" s="261"/>
      <c r="G146" s="273"/>
    </row>
    <row r="147" spans="5:7" ht="13.2" customHeight="1" x14ac:dyDescent="0.25">
      <c r="E147" s="195"/>
      <c r="F147" s="261"/>
      <c r="G147" s="273"/>
    </row>
    <row r="148" spans="5:7" x14ac:dyDescent="0.25">
      <c r="E148" s="195"/>
      <c r="F148" s="261"/>
      <c r="G148" s="273"/>
    </row>
    <row r="149" spans="5:7" x14ac:dyDescent="0.25">
      <c r="E149" s="195"/>
      <c r="F149" s="261"/>
      <c r="G149" s="273"/>
    </row>
    <row r="150" spans="5:7" x14ac:dyDescent="0.25">
      <c r="E150" s="195"/>
      <c r="F150" s="261"/>
      <c r="G150" s="273"/>
    </row>
    <row r="151" spans="5:7" x14ac:dyDescent="0.25">
      <c r="E151" s="195"/>
      <c r="F151" s="261"/>
      <c r="G151" s="273"/>
    </row>
    <row r="152" spans="5:7" x14ac:dyDescent="0.25">
      <c r="E152" s="195"/>
      <c r="F152" s="261"/>
      <c r="G152" s="273"/>
    </row>
    <row r="153" spans="5:7" x14ac:dyDescent="0.25">
      <c r="E153" s="195"/>
      <c r="F153" s="261"/>
      <c r="G153" s="273"/>
    </row>
    <row r="154" spans="5:7" x14ac:dyDescent="0.25">
      <c r="E154" s="195"/>
      <c r="F154" s="261"/>
      <c r="G154" s="273"/>
    </row>
    <row r="155" spans="5:7" x14ac:dyDescent="0.25">
      <c r="E155" s="195"/>
      <c r="F155" s="261"/>
      <c r="G155" s="273"/>
    </row>
    <row r="156" spans="5:7" x14ac:dyDescent="0.25">
      <c r="E156" s="195"/>
      <c r="F156" s="261"/>
      <c r="G156" s="273"/>
    </row>
    <row r="157" spans="5:7" x14ac:dyDescent="0.25">
      <c r="E157" s="195"/>
      <c r="F157" s="261"/>
      <c r="G157" s="273"/>
    </row>
    <row r="158" spans="5:7" x14ac:dyDescent="0.25">
      <c r="E158" s="195"/>
      <c r="F158" s="261"/>
      <c r="G158" s="273"/>
    </row>
    <row r="159" spans="5:7" x14ac:dyDescent="0.25">
      <c r="E159" s="273"/>
      <c r="F159" s="273"/>
      <c r="G159" s="273"/>
    </row>
    <row r="160" spans="5:7" x14ac:dyDescent="0.25">
      <c r="F160" s="420"/>
      <c r="G160" s="273"/>
    </row>
    <row r="161" spans="5:7" x14ac:dyDescent="0.25">
      <c r="F161" s="420"/>
      <c r="G161" s="91"/>
    </row>
    <row r="162" spans="5:7" x14ac:dyDescent="0.25">
      <c r="E162" s="230"/>
      <c r="F162" s="90"/>
      <c r="G162" s="91"/>
    </row>
    <row r="163" spans="5:7" x14ac:dyDescent="0.25">
      <c r="E163" s="195"/>
      <c r="F163" s="201"/>
      <c r="G163" s="201"/>
    </row>
    <row r="164" spans="5:7" x14ac:dyDescent="0.25">
      <c r="E164" s="978"/>
      <c r="F164" s="978"/>
      <c r="G164" s="978"/>
    </row>
    <row r="165" spans="5:7" x14ac:dyDescent="0.25">
      <c r="E165" s="195"/>
      <c r="F165" s="195"/>
      <c r="G165" s="195"/>
    </row>
    <row r="166" spans="5:7" x14ac:dyDescent="0.25">
      <c r="F166" s="261"/>
      <c r="G166" s="273"/>
    </row>
    <row r="167" spans="5:7" x14ac:dyDescent="0.25">
      <c r="F167" s="268"/>
      <c r="G167" s="269"/>
    </row>
    <row r="168" spans="5:7" x14ac:dyDescent="0.25">
      <c r="E168" s="194"/>
      <c r="F168" s="90"/>
      <c r="G168" s="91"/>
    </row>
    <row r="169" spans="5:7" x14ac:dyDescent="0.25">
      <c r="E169" s="372"/>
      <c r="F169" s="90"/>
      <c r="G169" s="91"/>
    </row>
    <row r="170" spans="5:7" x14ac:dyDescent="0.25">
      <c r="E170" s="262"/>
      <c r="F170" s="90"/>
      <c r="G170" s="91"/>
    </row>
    <row r="171" spans="5:7" x14ac:dyDescent="0.25">
      <c r="E171" s="372"/>
      <c r="F171" s="90"/>
      <c r="G171" s="91"/>
    </row>
    <row r="172" spans="5:7" x14ac:dyDescent="0.25">
      <c r="E172" s="379"/>
      <c r="F172" s="90"/>
      <c r="G172" s="91"/>
    </row>
    <row r="173" spans="5:7" x14ac:dyDescent="0.25">
      <c r="E173" s="372"/>
      <c r="F173" s="90"/>
      <c r="G173" s="91"/>
    </row>
    <row r="174" spans="5:7" x14ac:dyDescent="0.25">
      <c r="E174" s="262"/>
      <c r="F174" s="90"/>
      <c r="G174" s="91"/>
    </row>
    <row r="175" spans="5:7" x14ac:dyDescent="0.25">
      <c r="E175" s="372"/>
      <c r="F175" s="90"/>
      <c r="G175" s="91"/>
    </row>
    <row r="176" spans="5:7" x14ac:dyDescent="0.25">
      <c r="E176" s="372"/>
      <c r="F176" s="90"/>
      <c r="G176" s="91"/>
    </row>
    <row r="177" spans="6:7" x14ac:dyDescent="0.25">
      <c r="F177" s="201"/>
      <c r="G177" s="201"/>
    </row>
  </sheetData>
  <mergeCells count="17">
    <mergeCell ref="B1:C1"/>
    <mergeCell ref="D11:D12"/>
    <mergeCell ref="D15:D16"/>
    <mergeCell ref="D40:D41"/>
    <mergeCell ref="E48:L48"/>
    <mergeCell ref="E49:L49"/>
    <mergeCell ref="D50:D51"/>
    <mergeCell ref="E50:L50"/>
    <mergeCell ref="D123:D124"/>
    <mergeCell ref="E164:G164"/>
    <mergeCell ref="E56:L56"/>
    <mergeCell ref="D58:D59"/>
    <mergeCell ref="E59:L59"/>
    <mergeCell ref="E92:L92"/>
    <mergeCell ref="D100:D101"/>
    <mergeCell ref="D103:D104"/>
    <mergeCell ref="E94:L95"/>
  </mergeCells>
  <printOptions horizontalCentered="1"/>
  <pageMargins left="0.23622047244094491" right="0.23622047244094491" top="0.74803149606299213" bottom="0.74803149606299213" header="0.31496062992125984" footer="0.31496062992125984"/>
  <pageSetup paperSize="9" scale="90" fitToWidth="0" fitToHeight="0" orientation="landscape" r:id="rId1"/>
  <rowBreaks count="2" manualBreakCount="2">
    <brk id="35" min="4" max="11" man="1"/>
    <brk id="93" min="4" max="11" man="1"/>
  </rowBreaks>
  <customProperties>
    <customPr name="_pios_id" r:id="rId2"/>
  </customProperties>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9C720-25B3-47BB-8491-9A5C2BE549FD}">
  <sheetPr codeName="Sheet45">
    <tabColor theme="8" tint="-0.249977111117893"/>
  </sheetPr>
  <dimension ref="A1:M96"/>
  <sheetViews>
    <sheetView showGridLines="0" view="pageBreakPreview" topLeftCell="D1" zoomScaleNormal="100" zoomScaleSheetLayoutView="100" workbookViewId="0">
      <selection activeCell="M24" sqref="M24"/>
    </sheetView>
  </sheetViews>
  <sheetFormatPr defaultRowHeight="13.2" x14ac:dyDescent="0.25"/>
  <cols>
    <col min="1" max="1" width="5.21875" style="199" hidden="1" customWidth="1"/>
    <col min="2" max="2" width="5.77734375" style="200" hidden="1" customWidth="1"/>
    <col min="3" max="3" width="3.21875" style="199" hidden="1" customWidth="1"/>
    <col min="4" max="4" width="51.21875" style="201" customWidth="1"/>
    <col min="5" max="5" width="11" style="397" customWidth="1"/>
    <col min="6" max="8" width="11" style="201" customWidth="1"/>
    <col min="9" max="9662" width="9.109375" style="199"/>
    <col min="9663" max="9663" width="9.21875" style="199" customWidth="1"/>
    <col min="9664" max="16384" width="9.109375" style="199"/>
  </cols>
  <sheetData>
    <row r="1" spans="1:13" x14ac:dyDescent="0.25">
      <c r="A1" s="957" t="s">
        <v>206</v>
      </c>
      <c r="B1" s="957"/>
    </row>
    <row r="2" spans="1:13" x14ac:dyDescent="0.25">
      <c r="A2" s="199">
        <v>3</v>
      </c>
      <c r="B2" s="200">
        <v>60</v>
      </c>
      <c r="D2" s="419"/>
      <c r="E2" s="419"/>
      <c r="F2" s="195"/>
    </row>
    <row r="3" spans="1:13" ht="12.75" customHeight="1" x14ac:dyDescent="0.25">
      <c r="A3" s="199">
        <v>3</v>
      </c>
      <c r="D3" s="419"/>
      <c r="E3" s="419"/>
      <c r="F3" s="195"/>
    </row>
    <row r="4" spans="1:13" ht="12.75" customHeight="1" x14ac:dyDescent="0.25">
      <c r="A4" s="199">
        <v>3</v>
      </c>
      <c r="B4" s="219"/>
      <c r="D4" s="419"/>
      <c r="E4" s="419"/>
      <c r="F4" s="195"/>
      <c r="G4" s="199"/>
      <c r="H4" s="199"/>
    </row>
    <row r="5" spans="1:13" ht="12.75" customHeight="1" x14ac:dyDescent="0.25">
      <c r="A5" s="199">
        <v>3</v>
      </c>
      <c r="B5" s="219"/>
      <c r="D5" s="419"/>
      <c r="E5" s="419"/>
      <c r="F5" s="195"/>
      <c r="G5" s="199"/>
      <c r="H5" s="199"/>
    </row>
    <row r="6" spans="1:13" ht="12.75" customHeight="1" x14ac:dyDescent="0.25">
      <c r="A6" s="199">
        <v>3</v>
      </c>
      <c r="B6" s="219"/>
      <c r="D6" s="419"/>
      <c r="E6" s="419"/>
      <c r="F6" s="195"/>
      <c r="G6" s="199"/>
      <c r="H6" s="199"/>
    </row>
    <row r="7" spans="1:13" ht="13.8" x14ac:dyDescent="0.25">
      <c r="A7" s="199">
        <v>3</v>
      </c>
      <c r="B7" s="219"/>
      <c r="D7" s="419"/>
      <c r="E7" s="419"/>
      <c r="F7" s="195"/>
      <c r="G7" s="199"/>
      <c r="H7" s="199"/>
    </row>
    <row r="8" spans="1:13" ht="20.25" customHeight="1" x14ac:dyDescent="0.25">
      <c r="A8" s="199">
        <v>3</v>
      </c>
      <c r="B8" s="219"/>
      <c r="D8" s="419"/>
      <c r="E8" s="419"/>
      <c r="F8" s="195"/>
      <c r="G8" s="199"/>
      <c r="H8" s="199"/>
    </row>
    <row r="9" spans="1:13" ht="13.8" x14ac:dyDescent="0.25">
      <c r="A9" s="199">
        <v>3</v>
      </c>
      <c r="B9" s="219"/>
      <c r="D9" s="419"/>
      <c r="E9" s="419"/>
      <c r="F9" s="195"/>
      <c r="G9" s="199"/>
      <c r="H9" s="199"/>
    </row>
    <row r="10" spans="1:13" ht="13.8" x14ac:dyDescent="0.25">
      <c r="A10" s="199">
        <v>3</v>
      </c>
      <c r="B10" s="219"/>
      <c r="D10" s="419"/>
      <c r="E10" s="419"/>
      <c r="F10" s="195"/>
      <c r="G10" s="199"/>
      <c r="H10" s="199"/>
    </row>
    <row r="11" spans="1:13" ht="13.8" x14ac:dyDescent="0.25">
      <c r="A11" s="199">
        <v>3</v>
      </c>
      <c r="B11" s="219"/>
      <c r="D11" s="419"/>
      <c r="E11" s="419"/>
      <c r="F11" s="195"/>
      <c r="G11" s="199"/>
      <c r="H11" s="199"/>
    </row>
    <row r="12" spans="1:13" ht="13.8" x14ac:dyDescent="0.25">
      <c r="A12" s="199">
        <v>3</v>
      </c>
      <c r="B12" s="219"/>
      <c r="D12" s="419"/>
      <c r="E12" s="419"/>
      <c r="F12" s="195"/>
      <c r="G12" s="199"/>
      <c r="H12" s="199"/>
    </row>
    <row r="13" spans="1:13" ht="13.8" x14ac:dyDescent="0.25">
      <c r="A13" s="199">
        <v>3</v>
      </c>
      <c r="B13" s="219"/>
      <c r="D13" s="419"/>
      <c r="E13" s="419"/>
      <c r="F13" s="195"/>
      <c r="G13" s="199"/>
      <c r="H13" s="199"/>
      <c r="M13" s="421"/>
    </row>
    <row r="14" spans="1:13" ht="13.8" x14ac:dyDescent="0.25">
      <c r="A14" s="199">
        <v>3</v>
      </c>
      <c r="B14" s="219"/>
      <c r="D14" s="419"/>
      <c r="E14" s="419"/>
      <c r="F14" s="195"/>
      <c r="G14" s="199"/>
      <c r="H14" s="199"/>
      <c r="M14" s="422"/>
    </row>
    <row r="15" spans="1:13" ht="13.8" x14ac:dyDescent="0.25">
      <c r="A15" s="199">
        <v>3</v>
      </c>
      <c r="B15" s="219"/>
      <c r="D15" s="419"/>
      <c r="E15" s="419"/>
      <c r="F15" s="195"/>
      <c r="G15" s="199"/>
      <c r="H15" s="199"/>
    </row>
    <row r="16" spans="1:13" ht="13.8" x14ac:dyDescent="0.25">
      <c r="A16" s="199">
        <v>3</v>
      </c>
      <c r="B16" s="219"/>
      <c r="D16" s="419"/>
      <c r="E16" s="419"/>
      <c r="F16" s="195"/>
      <c r="G16" s="199"/>
      <c r="H16" s="199"/>
    </row>
    <row r="17" spans="1:13" ht="13.8" x14ac:dyDescent="0.25">
      <c r="A17" s="199">
        <v>3</v>
      </c>
      <c r="B17" s="219"/>
      <c r="D17" s="419"/>
      <c r="E17" s="419"/>
      <c r="F17" s="195"/>
      <c r="G17" s="199"/>
      <c r="H17" s="199"/>
      <c r="M17" s="421"/>
    </row>
    <row r="18" spans="1:13" ht="13.8" x14ac:dyDescent="0.25">
      <c r="A18" s="199">
        <v>3</v>
      </c>
      <c r="B18" s="219"/>
      <c r="D18" s="419"/>
      <c r="E18" s="419"/>
      <c r="F18" s="195"/>
      <c r="G18" s="199"/>
      <c r="H18" s="199"/>
      <c r="M18" s="422"/>
    </row>
    <row r="19" spans="1:13" ht="13.8" x14ac:dyDescent="0.25">
      <c r="A19" s="199">
        <v>3</v>
      </c>
      <c r="B19" s="219"/>
      <c r="D19" s="419"/>
      <c r="E19" s="419"/>
      <c r="F19" s="195"/>
      <c r="G19" s="199"/>
      <c r="H19" s="199"/>
    </row>
    <row r="20" spans="1:13" ht="13.8" x14ac:dyDescent="0.25">
      <c r="A20" s="199">
        <v>3</v>
      </c>
      <c r="B20" s="219"/>
      <c r="D20" s="419"/>
      <c r="E20" s="419"/>
      <c r="F20" s="195"/>
      <c r="G20" s="199"/>
      <c r="H20" s="199"/>
    </row>
    <row r="21" spans="1:13" ht="13.8" x14ac:dyDescent="0.25">
      <c r="A21" s="199">
        <v>3</v>
      </c>
      <c r="B21" s="219"/>
      <c r="D21" s="419"/>
      <c r="E21" s="419"/>
      <c r="F21" s="195"/>
      <c r="G21" s="199"/>
      <c r="H21" s="199"/>
    </row>
    <row r="22" spans="1:13" ht="13.8" x14ac:dyDescent="0.25">
      <c r="A22" s="199">
        <v>3</v>
      </c>
      <c r="B22" s="219"/>
      <c r="D22" s="419"/>
      <c r="E22" s="419"/>
      <c r="F22" s="195"/>
      <c r="G22" s="199"/>
      <c r="H22" s="199"/>
    </row>
    <row r="23" spans="1:13" ht="13.8" x14ac:dyDescent="0.25">
      <c r="A23" s="199">
        <v>3</v>
      </c>
      <c r="B23" s="219"/>
      <c r="D23" s="419"/>
      <c r="E23" s="419"/>
      <c r="F23" s="195"/>
      <c r="G23" s="199"/>
      <c r="H23" s="199"/>
    </row>
    <row r="24" spans="1:13" ht="13.8" x14ac:dyDescent="0.25">
      <c r="A24" s="199">
        <v>3</v>
      </c>
      <c r="B24" s="219"/>
      <c r="D24" s="419"/>
      <c r="E24" s="419"/>
      <c r="F24" s="195"/>
      <c r="G24" s="199"/>
      <c r="H24" s="199"/>
    </row>
    <row r="25" spans="1:13" ht="13.8" x14ac:dyDescent="0.25">
      <c r="A25" s="199">
        <v>3</v>
      </c>
      <c r="B25" s="219"/>
      <c r="D25" s="419"/>
      <c r="E25" s="419"/>
      <c r="F25" s="195"/>
      <c r="G25" s="199"/>
      <c r="H25" s="199"/>
    </row>
    <row r="26" spans="1:13" ht="13.8" x14ac:dyDescent="0.25">
      <c r="A26" s="199">
        <v>3</v>
      </c>
      <c r="B26" s="219"/>
      <c r="D26" s="419"/>
      <c r="E26" s="419"/>
      <c r="F26" s="195"/>
      <c r="G26" s="199"/>
      <c r="H26" s="199"/>
    </row>
    <row r="27" spans="1:13" ht="13.8" x14ac:dyDescent="0.25">
      <c r="A27" s="199">
        <v>3</v>
      </c>
      <c r="B27" s="219"/>
      <c r="D27" s="419"/>
      <c r="E27" s="419"/>
      <c r="F27" s="195"/>
      <c r="G27" s="199"/>
      <c r="H27" s="199"/>
    </row>
    <row r="28" spans="1:13" ht="13.8" x14ac:dyDescent="0.25">
      <c r="A28" s="199">
        <v>3</v>
      </c>
      <c r="B28" s="219"/>
      <c r="D28" s="419"/>
      <c r="E28" s="419"/>
      <c r="F28" s="195"/>
      <c r="G28" s="199"/>
      <c r="H28" s="199"/>
    </row>
    <row r="29" spans="1:13" ht="13.8" x14ac:dyDescent="0.25">
      <c r="A29" s="199">
        <v>3</v>
      </c>
      <c r="B29" s="219"/>
      <c r="D29" s="419"/>
      <c r="E29" s="419"/>
      <c r="F29" s="195"/>
      <c r="G29" s="199"/>
      <c r="H29" s="199"/>
    </row>
    <row r="30" spans="1:13" ht="13.8" x14ac:dyDescent="0.25">
      <c r="A30" s="199">
        <v>3</v>
      </c>
      <c r="B30" s="219"/>
      <c r="D30" s="419"/>
      <c r="E30" s="419"/>
      <c r="F30" s="195"/>
      <c r="G30" s="199"/>
      <c r="H30" s="199"/>
    </row>
    <row r="31" spans="1:13" ht="13.8" x14ac:dyDescent="0.25">
      <c r="A31" s="199">
        <v>3</v>
      </c>
      <c r="B31" s="219"/>
      <c r="D31" s="419"/>
      <c r="E31" s="419"/>
      <c r="F31" s="195"/>
      <c r="G31" s="199"/>
      <c r="H31" s="199"/>
    </row>
    <row r="32" spans="1:13" ht="13.8" x14ac:dyDescent="0.25">
      <c r="A32" s="199">
        <v>3</v>
      </c>
      <c r="B32" s="219"/>
      <c r="D32" s="419"/>
      <c r="E32" s="419"/>
      <c r="F32" s="195"/>
      <c r="G32" s="199"/>
      <c r="H32" s="199"/>
    </row>
    <row r="33" spans="1:8" ht="13.8" x14ac:dyDescent="0.25">
      <c r="A33" s="199">
        <v>3</v>
      </c>
      <c r="B33" s="219"/>
      <c r="D33" s="419"/>
      <c r="E33" s="419"/>
      <c r="F33" s="195"/>
      <c r="G33" s="199"/>
      <c r="H33" s="199"/>
    </row>
    <row r="34" spans="1:8" ht="13.8" x14ac:dyDescent="0.25">
      <c r="A34" s="199">
        <v>3</v>
      </c>
      <c r="B34" s="219"/>
      <c r="D34" s="419"/>
      <c r="E34" s="419"/>
      <c r="F34" s="195"/>
      <c r="G34" s="199"/>
      <c r="H34" s="199"/>
    </row>
    <row r="35" spans="1:8" ht="13.8" x14ac:dyDescent="0.25">
      <c r="A35" s="199">
        <v>3</v>
      </c>
      <c r="B35" s="219"/>
      <c r="D35" s="419"/>
      <c r="E35" s="419"/>
      <c r="F35" s="195"/>
      <c r="G35" s="199"/>
      <c r="H35" s="199"/>
    </row>
    <row r="36" spans="1:8" ht="13.8" x14ac:dyDescent="0.25">
      <c r="A36" s="199">
        <v>3</v>
      </c>
      <c r="B36" s="219"/>
      <c r="D36" s="419"/>
      <c r="E36" s="419"/>
      <c r="F36" s="195"/>
      <c r="G36" s="199"/>
      <c r="H36" s="199"/>
    </row>
    <row r="37" spans="1:8" ht="13.8" x14ac:dyDescent="0.25">
      <c r="A37" s="199">
        <v>3</v>
      </c>
      <c r="B37" s="219"/>
      <c r="D37" s="419"/>
      <c r="E37" s="419"/>
      <c r="F37" s="195"/>
      <c r="G37" s="199"/>
      <c r="H37" s="199"/>
    </row>
    <row r="38" spans="1:8" ht="13.8" x14ac:dyDescent="0.25">
      <c r="A38" s="199">
        <v>3</v>
      </c>
      <c r="B38" s="219"/>
      <c r="D38" s="419"/>
      <c r="E38" s="419"/>
      <c r="F38" s="195"/>
      <c r="G38" s="199"/>
      <c r="H38" s="199"/>
    </row>
    <row r="39" spans="1:8" ht="13.8" x14ac:dyDescent="0.25">
      <c r="A39" s="199">
        <v>3</v>
      </c>
      <c r="B39" s="219"/>
      <c r="D39" s="419"/>
      <c r="E39" s="419"/>
      <c r="F39" s="195"/>
      <c r="G39" s="199"/>
      <c r="H39" s="199"/>
    </row>
    <row r="40" spans="1:8" ht="13.8" x14ac:dyDescent="0.25">
      <c r="A40" s="199">
        <v>3</v>
      </c>
      <c r="B40" s="219"/>
      <c r="D40" s="419"/>
      <c r="E40" s="419"/>
      <c r="F40" s="195"/>
      <c r="G40" s="199"/>
      <c r="H40" s="199"/>
    </row>
    <row r="41" spans="1:8" ht="13.8" x14ac:dyDescent="0.25">
      <c r="A41" s="199">
        <v>3</v>
      </c>
      <c r="B41" s="219"/>
      <c r="D41" s="419"/>
      <c r="E41" s="419"/>
      <c r="F41" s="195"/>
      <c r="G41" s="199"/>
      <c r="H41" s="199"/>
    </row>
    <row r="42" spans="1:8" ht="13.8" x14ac:dyDescent="0.25">
      <c r="A42" s="199">
        <v>3</v>
      </c>
      <c r="B42" s="219"/>
      <c r="D42" s="419"/>
      <c r="E42" s="419"/>
      <c r="F42" s="195"/>
      <c r="G42" s="199"/>
      <c r="H42" s="199"/>
    </row>
    <row r="43" spans="1:8" ht="13.8" x14ac:dyDescent="0.25">
      <c r="A43" s="199">
        <v>3</v>
      </c>
      <c r="B43" s="219"/>
      <c r="D43" s="419"/>
      <c r="E43" s="419"/>
      <c r="F43" s="195"/>
      <c r="G43" s="199"/>
      <c r="H43" s="199"/>
    </row>
    <row r="44" spans="1:8" ht="13.8" x14ac:dyDescent="0.25">
      <c r="A44" s="199">
        <v>3</v>
      </c>
      <c r="B44" s="219"/>
      <c r="D44" s="419"/>
      <c r="E44" s="419"/>
      <c r="F44" s="195"/>
      <c r="G44" s="199"/>
      <c r="H44" s="199"/>
    </row>
    <row r="45" spans="1:8" ht="59.4" customHeight="1" x14ac:dyDescent="0.25">
      <c r="A45" s="199">
        <v>3</v>
      </c>
      <c r="B45" s="219"/>
      <c r="D45" s="419"/>
      <c r="E45" s="419"/>
      <c r="F45" s="195"/>
      <c r="G45" s="199"/>
      <c r="H45" s="199"/>
    </row>
    <row r="46" spans="1:8" ht="13.8" x14ac:dyDescent="0.25">
      <c r="A46" s="199">
        <v>3</v>
      </c>
      <c r="B46" s="219"/>
      <c r="D46" s="419"/>
      <c r="E46" s="419"/>
      <c r="F46" s="195"/>
      <c r="G46" s="199"/>
      <c r="H46" s="199"/>
    </row>
    <row r="47" spans="1:8" ht="13.8" x14ac:dyDescent="0.25">
      <c r="A47" s="199">
        <v>3</v>
      </c>
      <c r="B47" s="219"/>
      <c r="D47" s="419"/>
      <c r="E47" s="419"/>
      <c r="F47" s="195"/>
      <c r="G47" s="199"/>
      <c r="H47" s="199"/>
    </row>
    <row r="48" spans="1:8" x14ac:dyDescent="0.25">
      <c r="D48" s="231"/>
      <c r="E48" s="273"/>
      <c r="G48" s="199"/>
      <c r="H48" s="199"/>
    </row>
    <row r="49" spans="4:8" ht="12.75" customHeight="1" x14ac:dyDescent="0.25">
      <c r="D49" s="231"/>
      <c r="E49" s="273"/>
      <c r="G49" s="199"/>
      <c r="H49" s="199"/>
    </row>
    <row r="50" spans="4:8" ht="12.75" customHeight="1" x14ac:dyDescent="0.25">
      <c r="D50" s="231"/>
      <c r="E50" s="273"/>
      <c r="G50" s="199"/>
      <c r="H50" s="199"/>
    </row>
    <row r="51" spans="4:8" ht="12.75" customHeight="1" x14ac:dyDescent="0.25">
      <c r="D51" s="231"/>
      <c r="E51" s="273"/>
      <c r="G51" s="199"/>
      <c r="H51" s="199"/>
    </row>
    <row r="52" spans="4:8" ht="12.75" customHeight="1" x14ac:dyDescent="0.25">
      <c r="D52" s="231"/>
      <c r="E52" s="273"/>
      <c r="G52" s="199"/>
      <c r="H52" s="199"/>
    </row>
    <row r="53" spans="4:8" ht="12.75" customHeight="1" x14ac:dyDescent="0.25">
      <c r="D53" s="231"/>
      <c r="E53" s="273"/>
      <c r="G53" s="199"/>
      <c r="H53" s="199"/>
    </row>
    <row r="54" spans="4:8" ht="12.75" customHeight="1" x14ac:dyDescent="0.25">
      <c r="D54" s="231"/>
      <c r="E54" s="273"/>
      <c r="G54" s="199"/>
      <c r="H54" s="199"/>
    </row>
    <row r="55" spans="4:8" ht="12.75" customHeight="1" x14ac:dyDescent="0.25">
      <c r="D55" s="231"/>
      <c r="E55" s="273"/>
      <c r="G55" s="199"/>
      <c r="H55" s="199"/>
    </row>
    <row r="56" spans="4:8" ht="12.75" customHeight="1" x14ac:dyDescent="0.25">
      <c r="D56" s="231"/>
      <c r="E56" s="273"/>
      <c r="G56" s="199"/>
      <c r="H56" s="199"/>
    </row>
    <row r="57" spans="4:8" ht="12.75" customHeight="1" x14ac:dyDescent="0.25">
      <c r="D57" s="231"/>
      <c r="E57" s="273"/>
      <c r="G57" s="199"/>
      <c r="H57" s="199"/>
    </row>
    <row r="58" spans="4:8" ht="12.75" customHeight="1" x14ac:dyDescent="0.25">
      <c r="D58" s="231"/>
      <c r="E58" s="273"/>
      <c r="G58" s="199"/>
      <c r="H58" s="199"/>
    </row>
    <row r="59" spans="4:8" ht="12.75" customHeight="1" x14ac:dyDescent="0.25">
      <c r="D59" s="231"/>
      <c r="E59" s="273"/>
    </row>
    <row r="60" spans="4:8" ht="12.75" customHeight="1" x14ac:dyDescent="0.25">
      <c r="D60" s="231"/>
      <c r="E60" s="273"/>
    </row>
    <row r="61" spans="4:8" ht="12.75" customHeight="1" x14ac:dyDescent="0.25">
      <c r="D61" s="231"/>
      <c r="E61" s="273"/>
    </row>
    <row r="62" spans="4:8" ht="12.75" customHeight="1" x14ac:dyDescent="0.25">
      <c r="D62" s="231"/>
      <c r="E62" s="273"/>
    </row>
    <row r="63" spans="4:8" ht="12.75" customHeight="1" x14ac:dyDescent="0.25">
      <c r="D63" s="231"/>
      <c r="E63" s="273"/>
    </row>
    <row r="64" spans="4:8" ht="12.75" customHeight="1" x14ac:dyDescent="0.25">
      <c r="D64" s="195"/>
      <c r="E64" s="261"/>
    </row>
    <row r="65" spans="4:5" ht="12.75" customHeight="1" x14ac:dyDescent="0.25">
      <c r="D65" s="195"/>
      <c r="E65" s="261"/>
    </row>
    <row r="66" spans="4:5" ht="12.75" customHeight="1" x14ac:dyDescent="0.25">
      <c r="D66" s="195"/>
      <c r="E66" s="261"/>
    </row>
    <row r="67" spans="4:5" x14ac:dyDescent="0.25">
      <c r="D67" s="195"/>
      <c r="E67" s="261"/>
    </row>
    <row r="68" spans="4:5" ht="13.2" customHeight="1" x14ac:dyDescent="0.25">
      <c r="D68" s="195"/>
      <c r="E68" s="261"/>
    </row>
    <row r="69" spans="4:5" x14ac:dyDescent="0.25">
      <c r="D69" s="195"/>
      <c r="E69" s="261"/>
    </row>
    <row r="70" spans="4:5" x14ac:dyDescent="0.25">
      <c r="D70" s="195"/>
      <c r="E70" s="261"/>
    </row>
    <row r="71" spans="4:5" x14ac:dyDescent="0.25">
      <c r="D71" s="195"/>
      <c r="E71" s="261"/>
    </row>
    <row r="72" spans="4:5" x14ac:dyDescent="0.25">
      <c r="D72" s="195"/>
      <c r="E72" s="261"/>
    </row>
    <row r="73" spans="4:5" x14ac:dyDescent="0.25">
      <c r="D73" s="195"/>
      <c r="E73" s="261"/>
    </row>
    <row r="74" spans="4:5" x14ac:dyDescent="0.25">
      <c r="D74" s="195"/>
      <c r="E74" s="261"/>
    </row>
    <row r="75" spans="4:5" x14ac:dyDescent="0.25">
      <c r="D75" s="195"/>
      <c r="E75" s="261"/>
    </row>
    <row r="76" spans="4:5" x14ac:dyDescent="0.25">
      <c r="D76" s="195"/>
      <c r="E76" s="261"/>
    </row>
    <row r="77" spans="4:5" x14ac:dyDescent="0.25">
      <c r="D77" s="273"/>
      <c r="E77" s="273"/>
    </row>
    <row r="78" spans="4:5" x14ac:dyDescent="0.25">
      <c r="E78" s="420"/>
    </row>
    <row r="79" spans="4:5" x14ac:dyDescent="0.25">
      <c r="E79" s="420"/>
    </row>
    <row r="80" spans="4:5" x14ac:dyDescent="0.25">
      <c r="D80" s="230"/>
      <c r="E80" s="90"/>
    </row>
    <row r="81" spans="4:8" x14ac:dyDescent="0.25">
      <c r="D81" s="195"/>
      <c r="E81" s="201"/>
    </row>
    <row r="82" spans="4:8" x14ac:dyDescent="0.25">
      <c r="D82" s="978"/>
      <c r="E82" s="978"/>
    </row>
    <row r="83" spans="4:8" x14ac:dyDescent="0.25">
      <c r="D83" s="195"/>
      <c r="E83" s="195"/>
    </row>
    <row r="84" spans="4:8" x14ac:dyDescent="0.25">
      <c r="E84" s="261"/>
    </row>
    <row r="85" spans="4:8" x14ac:dyDescent="0.25">
      <c r="E85" s="268"/>
    </row>
    <row r="86" spans="4:8" x14ac:dyDescent="0.25">
      <c r="D86" s="194"/>
      <c r="E86" s="90"/>
    </row>
    <row r="87" spans="4:8" x14ac:dyDescent="0.25">
      <c r="D87" s="372"/>
      <c r="E87" s="90"/>
    </row>
    <row r="88" spans="4:8" x14ac:dyDescent="0.25">
      <c r="D88" s="262"/>
      <c r="E88" s="90"/>
    </row>
    <row r="89" spans="4:8" x14ac:dyDescent="0.25">
      <c r="D89" s="372"/>
      <c r="E89" s="90"/>
    </row>
    <row r="90" spans="4:8" x14ac:dyDescent="0.25">
      <c r="D90" s="379"/>
      <c r="E90" s="90"/>
    </row>
    <row r="91" spans="4:8" x14ac:dyDescent="0.25">
      <c r="D91" s="372"/>
      <c r="E91" s="90"/>
      <c r="F91" s="199"/>
      <c r="G91" s="199"/>
      <c r="H91" s="199"/>
    </row>
    <row r="92" spans="4:8" x14ac:dyDescent="0.25">
      <c r="D92" s="262"/>
      <c r="E92" s="90"/>
      <c r="F92" s="199"/>
      <c r="G92" s="199"/>
      <c r="H92" s="199"/>
    </row>
    <row r="93" spans="4:8" x14ac:dyDescent="0.25">
      <c r="D93" s="372"/>
      <c r="E93" s="90"/>
      <c r="F93" s="199"/>
      <c r="G93" s="199"/>
      <c r="H93" s="199"/>
    </row>
    <row r="94" spans="4:8" x14ac:dyDescent="0.25">
      <c r="D94" s="372"/>
      <c r="E94" s="90"/>
      <c r="F94" s="199"/>
      <c r="G94" s="199"/>
      <c r="H94" s="199"/>
    </row>
    <row r="95" spans="4:8" x14ac:dyDescent="0.25">
      <c r="E95" s="201"/>
      <c r="F95" s="199"/>
      <c r="G95" s="199"/>
      <c r="H95" s="199"/>
    </row>
    <row r="96" spans="4:8" x14ac:dyDescent="0.25">
      <c r="F96" s="199"/>
      <c r="G96" s="199"/>
      <c r="H96" s="199"/>
    </row>
  </sheetData>
  <mergeCells count="2">
    <mergeCell ref="A1:B1"/>
    <mergeCell ref="D82:E82"/>
  </mergeCells>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47" min="3" max="7" man="1"/>
  </rowBreaks>
  <customProperties>
    <customPr name="_pios_id" r:id="rId2"/>
  </customProperties>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BEF1A-28B1-4418-A228-022E548AF613}">
  <sheetPr codeName="Sheet9">
    <tabColor theme="8" tint="-0.249977111117893"/>
  </sheetPr>
  <dimension ref="A1:L29"/>
  <sheetViews>
    <sheetView showGridLines="0" view="pageBreakPreview" topLeftCell="D1" zoomScaleNormal="100" zoomScaleSheetLayoutView="100" workbookViewId="0">
      <selection activeCell="E36" sqref="E36"/>
    </sheetView>
  </sheetViews>
  <sheetFormatPr defaultColWidth="9.21875" defaultRowHeight="13.8" x14ac:dyDescent="0.25"/>
  <cols>
    <col min="1" max="1" width="3.5546875" style="1" hidden="1" customWidth="1"/>
    <col min="2" max="2" width="5.77734375" style="1" hidden="1" customWidth="1"/>
    <col min="3" max="3" width="7" style="219" hidden="1" customWidth="1"/>
    <col min="4" max="4" width="17.5546875" style="3" customWidth="1"/>
    <col min="5" max="5" width="43.5546875" style="1" customWidth="1"/>
    <col min="6" max="8" width="12.21875" style="1" customWidth="1"/>
    <col min="9" max="16384" width="9.21875" style="1"/>
  </cols>
  <sheetData>
    <row r="1" spans="1:12" ht="23.4" x14ac:dyDescent="0.25">
      <c r="A1" s="201" t="s">
        <v>0</v>
      </c>
      <c r="B1" s="922" t="s">
        <v>206</v>
      </c>
      <c r="C1" s="922"/>
      <c r="D1" s="4" t="s">
        <v>836</v>
      </c>
      <c r="E1" s="231"/>
      <c r="F1" s="231"/>
      <c r="G1" s="251"/>
      <c r="H1" s="251"/>
      <c r="I1" s="201"/>
      <c r="J1" s="201"/>
      <c r="K1" s="201"/>
      <c r="L1" s="201"/>
    </row>
    <row r="2" spans="1:12" x14ac:dyDescent="0.25">
      <c r="A2" s="201">
        <v>3</v>
      </c>
      <c r="E2" s="195"/>
      <c r="F2" s="195"/>
      <c r="G2" s="423" t="str">
        <f>Contents!F3</f>
        <v>20X2</v>
      </c>
      <c r="H2" s="427" t="str">
        <f>Contents!F4</f>
        <v>20X1</v>
      </c>
      <c r="I2" s="201"/>
      <c r="J2" s="201"/>
      <c r="K2" s="201"/>
      <c r="L2" s="201"/>
    </row>
    <row r="3" spans="1:12" ht="14.4" thickBot="1" x14ac:dyDescent="0.3">
      <c r="A3" s="201">
        <v>3</v>
      </c>
      <c r="E3" s="216"/>
      <c r="F3" s="216"/>
      <c r="G3" s="217" t="s">
        <v>258</v>
      </c>
      <c r="H3" s="218" t="s">
        <v>258</v>
      </c>
      <c r="I3" s="201"/>
      <c r="J3" s="201"/>
      <c r="K3" s="201"/>
      <c r="L3" s="201"/>
    </row>
    <row r="4" spans="1:12" x14ac:dyDescent="0.25">
      <c r="A4" s="201">
        <v>3</v>
      </c>
      <c r="E4" s="195"/>
      <c r="F4" s="195"/>
      <c r="G4" s="228"/>
      <c r="H4" s="229"/>
      <c r="I4" s="201"/>
      <c r="J4" s="201"/>
      <c r="K4" s="201"/>
      <c r="L4" s="201"/>
    </row>
    <row r="5" spans="1:12" x14ac:dyDescent="0.25">
      <c r="A5" s="201">
        <v>3</v>
      </c>
      <c r="B5" s="1" t="s">
        <v>208</v>
      </c>
      <c r="C5" s="219">
        <v>63</v>
      </c>
      <c r="D5" s="3" t="s">
        <v>837</v>
      </c>
      <c r="E5" s="398" t="str">
        <f ca="1">INDEX(TBLStructure[Full Note Title],MATCH(C5,TBLStructure[Model Reference],0))</f>
        <v>3.2B: Inventories</v>
      </c>
      <c r="F5" s="220"/>
      <c r="G5" s="252"/>
      <c r="H5" s="252"/>
      <c r="I5" s="201"/>
      <c r="J5" s="201"/>
      <c r="K5" s="201"/>
      <c r="L5" s="201"/>
    </row>
    <row r="6" spans="1:12" x14ac:dyDescent="0.25">
      <c r="A6" s="201">
        <v>3</v>
      </c>
      <c r="E6" s="194" t="s">
        <v>838</v>
      </c>
      <c r="F6" s="194"/>
      <c r="G6" s="202"/>
      <c r="H6" s="229"/>
      <c r="I6" s="201"/>
      <c r="J6" s="201"/>
      <c r="K6" s="201"/>
      <c r="L6" s="201"/>
    </row>
    <row r="7" spans="1:12" x14ac:dyDescent="0.25">
      <c r="A7" s="201">
        <v>3</v>
      </c>
      <c r="D7" s="4" t="s">
        <v>839</v>
      </c>
      <c r="E7" s="271" t="s">
        <v>840</v>
      </c>
      <c r="F7" s="271"/>
      <c r="G7" s="223">
        <v>0</v>
      </c>
      <c r="H7" s="224">
        <v>0</v>
      </c>
      <c r="I7" s="201"/>
      <c r="J7" s="201"/>
      <c r="K7" s="201"/>
      <c r="L7" s="201"/>
    </row>
    <row r="8" spans="1:12" x14ac:dyDescent="0.25">
      <c r="A8" s="201">
        <v>3</v>
      </c>
      <c r="D8" s="4" t="s">
        <v>841</v>
      </c>
      <c r="E8" s="271" t="s">
        <v>842</v>
      </c>
      <c r="F8" s="271"/>
      <c r="G8" s="223">
        <v>0</v>
      </c>
      <c r="H8" s="224">
        <v>0</v>
      </c>
      <c r="I8" s="201"/>
      <c r="J8" s="201"/>
      <c r="K8" s="201"/>
      <c r="L8" s="201"/>
    </row>
    <row r="9" spans="1:12" x14ac:dyDescent="0.25">
      <c r="A9" s="201">
        <v>3</v>
      </c>
      <c r="E9" s="194" t="s">
        <v>843</v>
      </c>
      <c r="F9" s="194"/>
      <c r="G9" s="226">
        <f>SUM(G6:G8)</f>
        <v>0</v>
      </c>
      <c r="H9" s="428">
        <f>SUM(H6:H8)</f>
        <v>0</v>
      </c>
      <c r="I9" s="201"/>
      <c r="J9" s="201"/>
      <c r="K9" s="201"/>
      <c r="L9" s="201"/>
    </row>
    <row r="10" spans="1:12" x14ac:dyDescent="0.25">
      <c r="A10" s="201">
        <v>3</v>
      </c>
      <c r="D10" s="50" t="s">
        <v>837</v>
      </c>
      <c r="E10" s="195" t="s">
        <v>844</v>
      </c>
      <c r="F10" s="195"/>
      <c r="G10" s="223">
        <v>0</v>
      </c>
      <c r="H10" s="224">
        <v>0</v>
      </c>
      <c r="I10" s="201"/>
      <c r="J10" s="201"/>
      <c r="K10" s="201"/>
      <c r="L10" s="201"/>
    </row>
    <row r="11" spans="1:12" x14ac:dyDescent="0.25">
      <c r="A11" s="201">
        <v>3</v>
      </c>
      <c r="E11" s="194" t="s">
        <v>845</v>
      </c>
      <c r="F11" s="194"/>
      <c r="G11" s="226">
        <f>SUM(G9:G10)</f>
        <v>0</v>
      </c>
      <c r="H11" s="227">
        <f>SUM(H9:H10)</f>
        <v>0</v>
      </c>
      <c r="I11" s="201"/>
      <c r="J11" s="201"/>
      <c r="K11" s="201"/>
      <c r="L11" s="201"/>
    </row>
    <row r="12" spans="1:12" x14ac:dyDescent="0.25">
      <c r="A12" s="201">
        <v>3</v>
      </c>
      <c r="E12" s="253"/>
      <c r="F12" s="253"/>
      <c r="G12" s="222"/>
      <c r="H12" s="251"/>
      <c r="I12" s="201"/>
      <c r="J12" s="201"/>
      <c r="K12" s="201"/>
      <c r="L12" s="201"/>
    </row>
    <row r="13" spans="1:12" x14ac:dyDescent="0.25">
      <c r="A13" s="201">
        <v>3</v>
      </c>
      <c r="D13" s="50" t="s">
        <v>846</v>
      </c>
      <c r="E13" s="981" t="s">
        <v>847</v>
      </c>
      <c r="F13" s="981"/>
      <c r="G13" s="981"/>
      <c r="H13" s="981"/>
      <c r="I13" s="201"/>
      <c r="J13" s="201"/>
      <c r="K13" s="201"/>
      <c r="L13" s="201"/>
    </row>
    <row r="14" spans="1:12" ht="5.4" customHeight="1" x14ac:dyDescent="0.25">
      <c r="A14" s="201">
        <v>3</v>
      </c>
      <c r="E14" s="195"/>
      <c r="F14" s="195"/>
      <c r="G14" s="252"/>
      <c r="H14" s="252"/>
      <c r="I14" s="201"/>
      <c r="J14" s="201"/>
      <c r="K14" s="201"/>
      <c r="L14" s="201"/>
    </row>
    <row r="15" spans="1:12" x14ac:dyDescent="0.25">
      <c r="A15" s="201">
        <v>3</v>
      </c>
      <c r="D15" s="50" t="s">
        <v>848</v>
      </c>
      <c r="E15" s="982" t="s">
        <v>849</v>
      </c>
      <c r="F15" s="982"/>
      <c r="G15" s="982"/>
      <c r="H15" s="982"/>
      <c r="I15" s="201"/>
      <c r="J15" s="201"/>
      <c r="K15" s="201"/>
      <c r="L15" s="201"/>
    </row>
    <row r="16" spans="1:12" ht="5.4" customHeight="1" x14ac:dyDescent="0.25">
      <c r="A16" s="201">
        <v>3</v>
      </c>
      <c r="E16" s="195"/>
      <c r="F16" s="195"/>
      <c r="G16" s="252"/>
      <c r="H16" s="252"/>
      <c r="I16" s="201"/>
      <c r="J16" s="201"/>
      <c r="K16" s="201"/>
      <c r="L16" s="201"/>
    </row>
    <row r="17" spans="1:12" x14ac:dyDescent="0.25">
      <c r="A17" s="201">
        <v>1</v>
      </c>
      <c r="D17" s="43" t="s">
        <v>850</v>
      </c>
      <c r="E17" s="916" t="s">
        <v>851</v>
      </c>
      <c r="F17" s="916"/>
      <c r="G17" s="916"/>
      <c r="H17" s="916"/>
      <c r="I17" s="201"/>
      <c r="J17" s="201"/>
      <c r="K17" s="201"/>
      <c r="L17" s="201"/>
    </row>
    <row r="18" spans="1:12" ht="171.75" customHeight="1" x14ac:dyDescent="0.25">
      <c r="A18" s="201">
        <v>3</v>
      </c>
      <c r="D18" s="185" t="s">
        <v>852</v>
      </c>
      <c r="E18" s="195"/>
      <c r="F18" s="195"/>
      <c r="G18" s="222"/>
      <c r="H18" s="251"/>
      <c r="I18" s="201"/>
      <c r="J18" s="201"/>
      <c r="K18" s="201"/>
      <c r="L18" s="201"/>
    </row>
    <row r="19" spans="1:12" x14ac:dyDescent="0.25">
      <c r="A19" s="201">
        <v>3</v>
      </c>
      <c r="E19" s="195"/>
      <c r="F19" s="195"/>
      <c r="G19" s="228"/>
      <c r="H19" s="229"/>
      <c r="I19" s="201"/>
      <c r="J19" s="201"/>
      <c r="K19" s="201"/>
      <c r="L19" s="201"/>
    </row>
    <row r="20" spans="1:12" x14ac:dyDescent="0.25">
      <c r="A20" s="201">
        <v>1</v>
      </c>
      <c r="E20" s="194"/>
      <c r="F20" s="194"/>
      <c r="G20" s="82"/>
      <c r="H20" s="224"/>
      <c r="I20" s="201"/>
      <c r="J20" s="201"/>
      <c r="K20" s="201"/>
      <c r="L20" s="201"/>
    </row>
    <row r="21" spans="1:12" x14ac:dyDescent="0.25">
      <c r="A21" s="201">
        <v>3</v>
      </c>
      <c r="B21" s="1" t="s">
        <v>208</v>
      </c>
      <c r="C21" s="219">
        <v>65</v>
      </c>
      <c r="E21" s="398" t="str">
        <f ca="1">INDEX(TBLStructure[Full Note Title],MATCH(C21,TBLStructure[Model Reference],0))</f>
        <v>3.2C: Other non-financial assets</v>
      </c>
      <c r="F21" s="220"/>
      <c r="G21" s="228"/>
      <c r="H21" s="229"/>
      <c r="I21" s="201"/>
      <c r="J21" s="201"/>
      <c r="K21" s="201"/>
      <c r="L21" s="201"/>
    </row>
    <row r="22" spans="1:12" x14ac:dyDescent="0.25">
      <c r="A22" s="201">
        <v>3</v>
      </c>
      <c r="E22" s="54" t="s">
        <v>767</v>
      </c>
      <c r="F22" s="54"/>
      <c r="G22" s="82">
        <v>0</v>
      </c>
      <c r="H22" s="224">
        <v>0</v>
      </c>
      <c r="I22" s="201"/>
      <c r="J22" s="201"/>
      <c r="K22" s="201"/>
      <c r="L22" s="201"/>
    </row>
    <row r="23" spans="1:12" x14ac:dyDescent="0.25">
      <c r="A23" s="201">
        <v>3</v>
      </c>
      <c r="E23" s="271" t="s">
        <v>853</v>
      </c>
      <c r="F23" s="271"/>
      <c r="G23" s="82">
        <v>0</v>
      </c>
      <c r="H23" s="224">
        <v>0</v>
      </c>
      <c r="I23" s="201"/>
      <c r="J23" s="201"/>
      <c r="K23" s="201"/>
      <c r="L23" s="201"/>
    </row>
    <row r="24" spans="1:12" x14ac:dyDescent="0.25">
      <c r="A24" s="201">
        <v>3</v>
      </c>
      <c r="E24" s="194" t="s">
        <v>854</v>
      </c>
      <c r="F24" s="194"/>
      <c r="G24" s="52">
        <f>SUM(G22:G23)</f>
        <v>0</v>
      </c>
      <c r="H24" s="227">
        <f>SUM(H22:H23)</f>
        <v>0</v>
      </c>
      <c r="I24" s="201"/>
      <c r="J24" s="201"/>
      <c r="K24" s="201"/>
      <c r="L24" s="201"/>
    </row>
    <row r="25" spans="1:12" x14ac:dyDescent="0.25">
      <c r="A25" s="199">
        <v>1</v>
      </c>
      <c r="E25" s="194"/>
      <c r="F25" s="194"/>
      <c r="G25" s="247"/>
      <c r="H25" s="237"/>
      <c r="I25" s="199"/>
      <c r="J25" s="201"/>
      <c r="K25" s="201"/>
      <c r="L25" s="201"/>
    </row>
    <row r="26" spans="1:12" x14ac:dyDescent="0.25">
      <c r="A26" s="1">
        <v>3</v>
      </c>
      <c r="E26" s="916" t="s">
        <v>855</v>
      </c>
      <c r="F26" s="916"/>
      <c r="G26" s="916"/>
      <c r="H26" s="237"/>
      <c r="I26" s="812"/>
      <c r="J26" s="201"/>
      <c r="K26" s="201"/>
      <c r="L26" s="201"/>
    </row>
    <row r="27" spans="1:12" x14ac:dyDescent="0.25">
      <c r="A27" s="1">
        <v>3</v>
      </c>
      <c r="E27" s="916" t="s">
        <v>856</v>
      </c>
      <c r="F27" s="916"/>
      <c r="G27" s="916"/>
      <c r="H27" s="237"/>
      <c r="J27" s="201"/>
      <c r="K27" s="201"/>
      <c r="L27" s="201"/>
    </row>
    <row r="28" spans="1:12" x14ac:dyDescent="0.25">
      <c r="A28" s="1">
        <v>3</v>
      </c>
      <c r="E28" s="54"/>
      <c r="F28" s="54"/>
      <c r="G28" s="257"/>
      <c r="H28" s="237"/>
      <c r="J28" s="201"/>
      <c r="K28" s="201"/>
      <c r="L28" s="201"/>
    </row>
    <row r="29" spans="1:12" x14ac:dyDescent="0.25">
      <c r="E29" s="188"/>
      <c r="G29" s="188"/>
      <c r="H29" s="188"/>
    </row>
  </sheetData>
  <mergeCells count="6">
    <mergeCell ref="E27:G27"/>
    <mergeCell ref="B1:C1"/>
    <mergeCell ref="E13:H13"/>
    <mergeCell ref="E15:H15"/>
    <mergeCell ref="E17:H17"/>
    <mergeCell ref="E26:G26"/>
  </mergeCells>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1" min="4" max="7" man="1"/>
  </rowBreaks>
  <customProperties>
    <customPr name="_pios_id" r:id="rId2"/>
  </customProperties>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4F819-1868-4FC9-A985-0E133A6ABB19}">
  <sheetPr codeName="Sheet46">
    <tabColor theme="8" tint="0.79998168889431442"/>
  </sheetPr>
  <dimension ref="A1:L49"/>
  <sheetViews>
    <sheetView showGridLines="0" view="pageBreakPreview" topLeftCell="D1" zoomScaleNormal="100" zoomScaleSheetLayoutView="100" workbookViewId="0">
      <selection activeCell="K26" sqref="K26"/>
    </sheetView>
  </sheetViews>
  <sheetFormatPr defaultRowHeight="13.2" x14ac:dyDescent="0.25"/>
  <cols>
    <col min="1" max="1" width="5.77734375" style="199" hidden="1" customWidth="1"/>
    <col min="2" max="2" width="4.21875" style="199" hidden="1" customWidth="1"/>
    <col min="3" max="3" width="7" style="200" hidden="1" customWidth="1"/>
    <col min="4" max="4" width="15.44140625" style="201" customWidth="1"/>
    <col min="5" max="5" width="59.77734375" style="201" customWidth="1"/>
    <col min="6" max="7" width="11" style="201" customWidth="1"/>
    <col min="8" max="11" width="9.109375" style="199"/>
    <col min="12" max="12" width="11.44140625" style="199" bestFit="1" customWidth="1"/>
    <col min="13" max="9667" width="9.109375" style="199"/>
    <col min="9668" max="9668" width="9.21875" style="199" customWidth="1"/>
    <col min="9669" max="16384" width="9.109375" style="199"/>
  </cols>
  <sheetData>
    <row r="1" spans="1:8" ht="23.4" x14ac:dyDescent="0.25">
      <c r="A1" s="199" t="s">
        <v>0</v>
      </c>
      <c r="B1" s="957" t="s">
        <v>206</v>
      </c>
      <c r="C1" s="957"/>
      <c r="D1" s="818" t="s">
        <v>836</v>
      </c>
    </row>
    <row r="2" spans="1:8" x14ac:dyDescent="0.25">
      <c r="A2" s="199">
        <v>3</v>
      </c>
      <c r="B2" s="199" t="s">
        <v>497</v>
      </c>
      <c r="C2" s="200">
        <v>66</v>
      </c>
      <c r="E2" s="210" t="str">
        <f ca="1">INDEX(TBLStructure[Number],MATCH(C2,TBLStructure[Model Reference],0))&amp;"."&amp;INDEX(TBLStructure[Sub Number],MATCH(C2,TBLStructure[Model Reference],0))&amp;" "&amp;INDEX(TBLStructure[Sub-category],MATCH(C2,TBLStructure[Model Reference],0))</f>
        <v>3.3 Payables</v>
      </c>
      <c r="F2" s="210"/>
      <c r="G2" s="210"/>
    </row>
    <row r="3" spans="1:8" ht="3.6" customHeight="1" x14ac:dyDescent="0.25">
      <c r="A3" s="199">
        <v>3</v>
      </c>
    </row>
    <row r="4" spans="1:8" x14ac:dyDescent="0.25">
      <c r="A4" s="199">
        <v>3</v>
      </c>
      <c r="E4" s="195"/>
      <c r="F4" s="368" t="str">
        <f>Contents!F3</f>
        <v>20X2</v>
      </c>
      <c r="G4" s="369" t="str">
        <f>Contents!F4</f>
        <v>20X1</v>
      </c>
    </row>
    <row r="5" spans="1:8" ht="13.8" thickBot="1" x14ac:dyDescent="0.3">
      <c r="A5" s="199">
        <v>3</v>
      </c>
      <c r="E5" s="216"/>
      <c r="F5" s="265" t="s">
        <v>258</v>
      </c>
      <c r="G5" s="266" t="s">
        <v>258</v>
      </c>
    </row>
    <row r="6" spans="1:8" ht="13.8" x14ac:dyDescent="0.25">
      <c r="A6" s="199">
        <v>3</v>
      </c>
      <c r="B6" s="1" t="s">
        <v>208</v>
      </c>
      <c r="C6" s="219">
        <v>66</v>
      </c>
      <c r="D6" s="3"/>
      <c r="E6" s="398" t="str">
        <f ca="1">INDEX(TBLStructure[Full Note Title],MATCH(C6,TBLStructure[Model Reference],0))</f>
        <v>3.3A: Suppliers</v>
      </c>
      <c r="G6" s="261"/>
    </row>
    <row r="7" spans="1:8" x14ac:dyDescent="0.25">
      <c r="A7" s="199">
        <v>3</v>
      </c>
      <c r="E7" s="195" t="s">
        <v>857</v>
      </c>
      <c r="F7" s="31">
        <v>0</v>
      </c>
      <c r="G7" s="32">
        <v>0</v>
      </c>
    </row>
    <row r="8" spans="1:8" x14ac:dyDescent="0.25">
      <c r="D8" s="4" t="s">
        <v>723</v>
      </c>
      <c r="E8" s="195" t="s">
        <v>858</v>
      </c>
      <c r="F8" s="31">
        <v>0</v>
      </c>
      <c r="G8" s="32">
        <v>0</v>
      </c>
    </row>
    <row r="9" spans="1:8" x14ac:dyDescent="0.25">
      <c r="D9" s="3" t="s">
        <v>725</v>
      </c>
      <c r="E9" s="195" t="s">
        <v>859</v>
      </c>
      <c r="F9" s="31">
        <v>0</v>
      </c>
      <c r="G9" s="32">
        <v>0</v>
      </c>
    </row>
    <row r="10" spans="1:8" x14ac:dyDescent="0.25">
      <c r="A10" s="199">
        <v>3</v>
      </c>
      <c r="E10" s="194" t="s">
        <v>526</v>
      </c>
      <c r="F10" s="60">
        <f>SUM(F6:F9)</f>
        <v>0</v>
      </c>
      <c r="G10" s="60">
        <f>SUM(G6:G9)</f>
        <v>0</v>
      </c>
    </row>
    <row r="11" spans="1:8" x14ac:dyDescent="0.25">
      <c r="A11" s="199">
        <v>1</v>
      </c>
      <c r="E11" s="194"/>
      <c r="F11" s="90"/>
      <c r="G11" s="91"/>
    </row>
    <row r="12" spans="1:8" x14ac:dyDescent="0.25">
      <c r="A12" s="199">
        <v>3</v>
      </c>
      <c r="D12" s="201" t="s">
        <v>860</v>
      </c>
      <c r="E12" s="978" t="s">
        <v>861</v>
      </c>
      <c r="F12" s="978"/>
      <c r="G12" s="978"/>
    </row>
    <row r="13" spans="1:8" ht="12.75" customHeight="1" x14ac:dyDescent="0.25">
      <c r="D13" s="201" t="s">
        <v>862</v>
      </c>
      <c r="E13" s="916" t="s">
        <v>863</v>
      </c>
      <c r="F13" s="916"/>
      <c r="G13" s="916"/>
      <c r="H13" s="195"/>
    </row>
    <row r="14" spans="1:8" x14ac:dyDescent="0.25">
      <c r="D14" s="201" t="s">
        <v>862</v>
      </c>
      <c r="E14" s="916" t="s">
        <v>864</v>
      </c>
      <c r="F14" s="916"/>
      <c r="G14" s="916"/>
      <c r="H14" s="195"/>
    </row>
    <row r="15" spans="1:8" x14ac:dyDescent="0.25">
      <c r="A15" s="199">
        <v>3</v>
      </c>
      <c r="E15" s="916" t="s">
        <v>865</v>
      </c>
      <c r="F15" s="916"/>
      <c r="G15" s="916"/>
    </row>
    <row r="16" spans="1:8" x14ac:dyDescent="0.25">
      <c r="E16" s="195"/>
      <c r="F16" s="195"/>
      <c r="G16" s="195"/>
    </row>
    <row r="17" spans="1:12" ht="13.8" x14ac:dyDescent="0.25">
      <c r="A17" s="199">
        <v>3</v>
      </c>
      <c r="B17" s="1" t="s">
        <v>208</v>
      </c>
      <c r="C17" s="219">
        <v>67</v>
      </c>
      <c r="D17" s="3"/>
      <c r="E17" s="398" t="str">
        <f ca="1">INDEX(TBLStructure[Full Note Title],MATCH(C17,TBLStructure[Model Reference],0))</f>
        <v>3.3B: Subsidies</v>
      </c>
      <c r="G17" s="32"/>
    </row>
    <row r="18" spans="1:12" x14ac:dyDescent="0.25">
      <c r="A18" s="199">
        <v>3</v>
      </c>
      <c r="E18" s="230" t="s">
        <v>767</v>
      </c>
      <c r="F18" s="31">
        <v>0</v>
      </c>
      <c r="G18" s="32">
        <v>0</v>
      </c>
    </row>
    <row r="19" spans="1:12" x14ac:dyDescent="0.25">
      <c r="A19" s="199">
        <v>3</v>
      </c>
      <c r="E19" s="194" t="s">
        <v>655</v>
      </c>
      <c r="F19" s="60">
        <f>F18</f>
        <v>0</v>
      </c>
      <c r="G19" s="61">
        <f>G18</f>
        <v>0</v>
      </c>
    </row>
    <row r="20" spans="1:12" x14ac:dyDescent="0.25">
      <c r="A20" s="199">
        <v>1</v>
      </c>
      <c r="E20" s="194"/>
      <c r="F20" s="31"/>
      <c r="G20" s="32"/>
    </row>
    <row r="21" spans="1:12" ht="13.8" x14ac:dyDescent="0.25">
      <c r="A21" s="199">
        <v>3</v>
      </c>
      <c r="B21" s="1" t="s">
        <v>208</v>
      </c>
      <c r="C21" s="219">
        <v>68</v>
      </c>
      <c r="D21" s="3"/>
      <c r="E21" s="398" t="str">
        <f ca="1">INDEX(TBLStructure[Full Note Title],MATCH(C21,TBLStructure[Model Reference],0))</f>
        <v>3.3C: Personal benefits</v>
      </c>
      <c r="F21" s="31"/>
      <c r="G21" s="32"/>
    </row>
    <row r="22" spans="1:12" x14ac:dyDescent="0.25">
      <c r="A22" s="199">
        <v>3</v>
      </c>
      <c r="E22" s="250" t="s">
        <v>533</v>
      </c>
      <c r="F22" s="31">
        <v>0</v>
      </c>
      <c r="G22" s="32">
        <v>0</v>
      </c>
    </row>
    <row r="23" spans="1:12" x14ac:dyDescent="0.25">
      <c r="A23" s="199">
        <v>3</v>
      </c>
      <c r="E23" s="194" t="s">
        <v>658</v>
      </c>
      <c r="F23" s="60">
        <f>F22</f>
        <v>0</v>
      </c>
      <c r="G23" s="61">
        <f>G22</f>
        <v>0</v>
      </c>
    </row>
    <row r="24" spans="1:12" x14ac:dyDescent="0.25">
      <c r="A24" s="199">
        <v>1</v>
      </c>
      <c r="E24" s="194"/>
      <c r="F24" s="90"/>
      <c r="G24" s="91"/>
    </row>
    <row r="25" spans="1:12" ht="13.8" x14ac:dyDescent="0.25">
      <c r="A25" s="199">
        <v>3</v>
      </c>
      <c r="B25" s="1" t="s">
        <v>208</v>
      </c>
      <c r="C25" s="219">
        <v>69</v>
      </c>
      <c r="D25" s="3"/>
      <c r="E25" s="398" t="str">
        <f ca="1">INDEX(TBLStructure[Full Note Title],MATCH(C25,TBLStructure[Model Reference],0))</f>
        <v>3.3D: Grants</v>
      </c>
      <c r="F25" s="31"/>
      <c r="G25" s="32"/>
      <c r="L25" s="433"/>
    </row>
    <row r="26" spans="1:12" x14ac:dyDescent="0.25">
      <c r="A26" s="199">
        <v>3</v>
      </c>
      <c r="E26" s="250" t="s">
        <v>702</v>
      </c>
      <c r="F26" s="31">
        <v>0</v>
      </c>
      <c r="G26" s="32">
        <v>0</v>
      </c>
    </row>
    <row r="27" spans="1:12" x14ac:dyDescent="0.25">
      <c r="A27" s="199">
        <v>3</v>
      </c>
      <c r="E27" s="250" t="s">
        <v>531</v>
      </c>
      <c r="F27" s="31">
        <v>0</v>
      </c>
      <c r="G27" s="32">
        <v>0</v>
      </c>
      <c r="L27" s="434"/>
    </row>
    <row r="28" spans="1:12" x14ac:dyDescent="0.25">
      <c r="A28" s="199">
        <v>3</v>
      </c>
      <c r="E28" s="250" t="s">
        <v>532</v>
      </c>
      <c r="F28" s="31">
        <v>0</v>
      </c>
      <c r="G28" s="32">
        <v>0</v>
      </c>
      <c r="L28" s="435"/>
    </row>
    <row r="29" spans="1:12" x14ac:dyDescent="0.25">
      <c r="A29" s="199">
        <v>3</v>
      </c>
      <c r="E29" s="250" t="s">
        <v>355</v>
      </c>
      <c r="F29" s="31"/>
      <c r="G29" s="32"/>
      <c r="L29" s="435"/>
    </row>
    <row r="30" spans="1:12" x14ac:dyDescent="0.25">
      <c r="A30" s="199">
        <v>3</v>
      </c>
      <c r="E30" s="250" t="s">
        <v>533</v>
      </c>
      <c r="F30" s="31">
        <v>0</v>
      </c>
      <c r="G30" s="32">
        <v>0</v>
      </c>
    </row>
    <row r="31" spans="1:12" x14ac:dyDescent="0.25">
      <c r="A31" s="199">
        <v>3</v>
      </c>
      <c r="E31" s="194" t="s">
        <v>534</v>
      </c>
      <c r="F31" s="60">
        <f>SUM(F26:F30)</f>
        <v>0</v>
      </c>
      <c r="G31" s="61">
        <f>SUM(G26:G30)</f>
        <v>0</v>
      </c>
    </row>
    <row r="32" spans="1:12" x14ac:dyDescent="0.25">
      <c r="A32" s="199">
        <v>1</v>
      </c>
      <c r="E32" s="201" t="s">
        <v>866</v>
      </c>
      <c r="F32" s="31"/>
      <c r="G32" s="32"/>
    </row>
    <row r="33" spans="1:12" x14ac:dyDescent="0.25">
      <c r="A33" s="199">
        <v>1</v>
      </c>
      <c r="E33" s="194"/>
      <c r="F33" s="268"/>
      <c r="G33" s="269"/>
      <c r="L33" s="434"/>
    </row>
    <row r="34" spans="1:12" x14ac:dyDescent="0.25">
      <c r="A34" s="199">
        <v>3</v>
      </c>
      <c r="E34" s="54"/>
      <c r="F34" s="31"/>
      <c r="G34" s="32"/>
    </row>
    <row r="35" spans="1:12" x14ac:dyDescent="0.25">
      <c r="A35" s="199">
        <v>1</v>
      </c>
      <c r="E35" s="195"/>
      <c r="F35" s="368" t="str">
        <f>Contents!F3</f>
        <v>20X2</v>
      </c>
      <c r="G35" s="369" t="str">
        <f>Contents!F4</f>
        <v>20X1</v>
      </c>
    </row>
    <row r="36" spans="1:12" ht="13.8" thickBot="1" x14ac:dyDescent="0.3">
      <c r="A36" s="199">
        <v>1</v>
      </c>
      <c r="E36" s="216"/>
      <c r="F36" s="265" t="s">
        <v>258</v>
      </c>
      <c r="G36" s="266" t="s">
        <v>258</v>
      </c>
    </row>
    <row r="37" spans="1:12" ht="13.8" x14ac:dyDescent="0.25">
      <c r="A37" s="199">
        <v>3</v>
      </c>
      <c r="B37" s="1" t="s">
        <v>208</v>
      </c>
      <c r="C37" s="219">
        <v>71</v>
      </c>
      <c r="D37" s="3"/>
      <c r="E37" s="398" t="str">
        <f ca="1">INDEX(TBLStructure[Full Note Title],MATCH(C37,TBLStructure[Model Reference],0))</f>
        <v>3.3E: Other payables</v>
      </c>
      <c r="F37" s="31"/>
      <c r="G37" s="32"/>
    </row>
    <row r="38" spans="1:12" x14ac:dyDescent="0.25">
      <c r="A38" s="199">
        <v>3</v>
      </c>
      <c r="E38" s="195" t="s">
        <v>867</v>
      </c>
      <c r="F38" s="31">
        <v>0</v>
      </c>
      <c r="G38" s="32">
        <v>0</v>
      </c>
    </row>
    <row r="39" spans="1:12" x14ac:dyDescent="0.25">
      <c r="A39" s="199">
        <v>3</v>
      </c>
      <c r="E39" s="195" t="s">
        <v>499</v>
      </c>
      <c r="F39" s="31">
        <v>0</v>
      </c>
      <c r="G39" s="32">
        <v>0</v>
      </c>
    </row>
    <row r="40" spans="1:12" x14ac:dyDescent="0.25">
      <c r="A40" s="199">
        <v>3</v>
      </c>
      <c r="E40" s="195" t="s">
        <v>649</v>
      </c>
      <c r="F40" s="31">
        <v>0</v>
      </c>
      <c r="G40" s="32">
        <v>0</v>
      </c>
    </row>
    <row r="41" spans="1:12" x14ac:dyDescent="0.25">
      <c r="A41" s="199">
        <v>3</v>
      </c>
      <c r="E41" s="195" t="s">
        <v>868</v>
      </c>
      <c r="F41" s="31">
        <v>0</v>
      </c>
      <c r="G41" s="32">
        <v>0</v>
      </c>
    </row>
    <row r="42" spans="1:12" x14ac:dyDescent="0.25">
      <c r="A42" s="199">
        <v>3</v>
      </c>
      <c r="D42" s="201" t="s">
        <v>869</v>
      </c>
      <c r="E42" s="195" t="s">
        <v>870</v>
      </c>
      <c r="F42" s="31">
        <v>0</v>
      </c>
      <c r="G42" s="32">
        <v>0</v>
      </c>
    </row>
    <row r="43" spans="1:12" x14ac:dyDescent="0.25">
      <c r="A43" s="199">
        <v>3</v>
      </c>
      <c r="D43" s="201" t="s">
        <v>871</v>
      </c>
      <c r="E43" s="195" t="s">
        <v>872</v>
      </c>
      <c r="F43" s="31">
        <v>0</v>
      </c>
      <c r="G43" s="32">
        <v>0</v>
      </c>
    </row>
    <row r="44" spans="1:12" x14ac:dyDescent="0.25">
      <c r="A44" s="199">
        <v>3</v>
      </c>
      <c r="E44" s="195" t="s">
        <v>873</v>
      </c>
      <c r="F44" s="31">
        <v>0</v>
      </c>
      <c r="G44" s="32">
        <v>0</v>
      </c>
    </row>
    <row r="45" spans="1:12" x14ac:dyDescent="0.25">
      <c r="A45" s="199">
        <v>3</v>
      </c>
      <c r="E45" s="195" t="s">
        <v>355</v>
      </c>
      <c r="F45" s="31">
        <v>0</v>
      </c>
      <c r="G45" s="32">
        <v>0</v>
      </c>
    </row>
    <row r="46" spans="1:12" x14ac:dyDescent="0.25">
      <c r="A46" s="199">
        <v>3</v>
      </c>
      <c r="E46" s="194" t="s">
        <v>874</v>
      </c>
      <c r="F46" s="60">
        <f>SUM(F37:F45)</f>
        <v>0</v>
      </c>
      <c r="G46" s="61">
        <f>SUM(G37:G45)</f>
        <v>0</v>
      </c>
    </row>
    <row r="47" spans="1:12" x14ac:dyDescent="0.25">
      <c r="A47" s="199">
        <v>3</v>
      </c>
      <c r="E47" s="194"/>
      <c r="F47" s="31"/>
      <c r="G47" s="32"/>
    </row>
    <row r="48" spans="1:12" x14ac:dyDescent="0.25">
      <c r="A48" s="199">
        <v>3</v>
      </c>
    </row>
    <row r="49" spans="1:4" ht="90.6" customHeight="1" x14ac:dyDescent="0.25">
      <c r="A49" s="199">
        <v>3</v>
      </c>
      <c r="D49" s="820" t="s">
        <v>875</v>
      </c>
    </row>
  </sheetData>
  <mergeCells count="5">
    <mergeCell ref="B1:C1"/>
    <mergeCell ref="E12:G12"/>
    <mergeCell ref="E13:G13"/>
    <mergeCell ref="E14:G14"/>
    <mergeCell ref="E15:G15"/>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756D1-3CF2-42E6-9BB9-8ADB534389E1}">
  <sheetPr codeName="Sheet39">
    <tabColor theme="8" tint="0.79998168889431442"/>
  </sheetPr>
  <dimension ref="A1:G62"/>
  <sheetViews>
    <sheetView showGridLines="0" view="pageBreakPreview" topLeftCell="D1" zoomScale="85" zoomScaleNormal="100" zoomScaleSheetLayoutView="85" workbookViewId="0">
      <selection activeCell="N23" sqref="N23"/>
    </sheetView>
  </sheetViews>
  <sheetFormatPr defaultRowHeight="13.2" x14ac:dyDescent="0.25"/>
  <cols>
    <col min="1" max="1" width="2.77734375" style="199" hidden="1" customWidth="1"/>
    <col min="2" max="2" width="3.5546875" style="199" hidden="1" customWidth="1"/>
    <col min="3" max="3" width="3.77734375" style="200" hidden="1" customWidth="1"/>
    <col min="4" max="4" width="19" style="201" customWidth="1"/>
    <col min="5" max="5" width="62.77734375" style="201" customWidth="1"/>
    <col min="6" max="7" width="15.77734375" style="201" customWidth="1"/>
    <col min="8" max="9661" width="9.109375" style="199"/>
    <col min="9662" max="9662" width="9.21875" style="199" customWidth="1"/>
    <col min="9663" max="16384" width="9.109375" style="199"/>
  </cols>
  <sheetData>
    <row r="1" spans="1:7" x14ac:dyDescent="0.25">
      <c r="A1" s="199" t="s">
        <v>0</v>
      </c>
      <c r="B1" s="957" t="s">
        <v>206</v>
      </c>
      <c r="C1" s="957"/>
      <c r="D1" s="819" t="s">
        <v>876</v>
      </c>
    </row>
    <row r="2" spans="1:7" ht="15" customHeight="1" x14ac:dyDescent="0.25">
      <c r="A2" s="199">
        <v>3</v>
      </c>
      <c r="B2" s="199" t="s">
        <v>497</v>
      </c>
      <c r="C2" s="200">
        <v>73</v>
      </c>
      <c r="E2" s="210" t="str">
        <f ca="1">INDEX(TBLStructure[Number],MATCH(C2,TBLStructure[Model Reference],0))&amp;"."&amp;INDEX(TBLStructure[Sub Number],MATCH(C2,TBLStructure[Model Reference],0))&amp;" "&amp;INDEX(TBLStructure[Sub-category],MATCH(C2,TBLStructure[Model Reference],0))</f>
        <v>3.4 Interest Bearing Liabilities</v>
      </c>
      <c r="F2" s="210"/>
      <c r="G2" s="210"/>
    </row>
    <row r="3" spans="1:7" x14ac:dyDescent="0.25">
      <c r="A3" s="199">
        <v>3</v>
      </c>
    </row>
    <row r="4" spans="1:7" ht="12.75" customHeight="1" x14ac:dyDescent="0.25">
      <c r="A4" s="199">
        <v>3</v>
      </c>
      <c r="E4" s="195"/>
      <c r="F4" s="368" t="str">
        <f>Contents!F3</f>
        <v>20X2</v>
      </c>
      <c r="G4" s="369" t="str">
        <f>Contents!F4</f>
        <v>20X1</v>
      </c>
    </row>
    <row r="5" spans="1:7" ht="12.75" customHeight="1" thickBot="1" x14ac:dyDescent="0.3">
      <c r="A5" s="199">
        <v>3</v>
      </c>
      <c r="E5" s="216"/>
      <c r="F5" s="265" t="s">
        <v>258</v>
      </c>
      <c r="G5" s="266" t="s">
        <v>258</v>
      </c>
    </row>
    <row r="6" spans="1:7" ht="7.2" customHeight="1" x14ac:dyDescent="0.25">
      <c r="A6" s="199">
        <v>3</v>
      </c>
      <c r="E6" s="195"/>
      <c r="F6" s="268"/>
      <c r="G6" s="269"/>
    </row>
    <row r="7" spans="1:7" ht="12" customHeight="1" x14ac:dyDescent="0.25">
      <c r="A7" s="199">
        <v>3</v>
      </c>
      <c r="B7" s="1" t="s">
        <v>208</v>
      </c>
      <c r="C7" s="219">
        <v>73</v>
      </c>
      <c r="D7" s="3" t="s">
        <v>878</v>
      </c>
      <c r="E7" s="398" t="str">
        <f ca="1">INDEX(TBLStructure[Full Note Title],MATCH(C7,TBLStructure[Model Reference],0))</f>
        <v>3.4A: Leases</v>
      </c>
      <c r="G7" s="29"/>
    </row>
    <row r="8" spans="1:7" ht="12" customHeight="1" x14ac:dyDescent="0.25">
      <c r="A8" s="199">
        <v>3</v>
      </c>
      <c r="D8" s="4" t="s">
        <v>879</v>
      </c>
      <c r="E8" s="270" t="s">
        <v>880</v>
      </c>
      <c r="F8" s="31">
        <v>0</v>
      </c>
      <c r="G8" s="32">
        <v>0</v>
      </c>
    </row>
    <row r="9" spans="1:7" ht="12" customHeight="1" x14ac:dyDescent="0.25">
      <c r="A9" s="199">
        <v>3</v>
      </c>
      <c r="E9" s="194" t="s">
        <v>881</v>
      </c>
      <c r="F9" s="60">
        <f>SUM(F7:F8)</f>
        <v>0</v>
      </c>
      <c r="G9" s="61">
        <f>SUM(G7:G8)</f>
        <v>0</v>
      </c>
    </row>
    <row r="10" spans="1:7" s="242" customFormat="1" ht="12.75" customHeight="1" x14ac:dyDescent="0.25">
      <c r="C10" s="274"/>
      <c r="D10" s="201"/>
      <c r="E10" s="54"/>
      <c r="F10" s="195"/>
      <c r="G10" s="195"/>
    </row>
    <row r="11" spans="1:7" s="279" customFormat="1" x14ac:dyDescent="0.25">
      <c r="A11" s="279">
        <v>3</v>
      </c>
      <c r="C11" s="280"/>
      <c r="D11" s="39" t="s">
        <v>882</v>
      </c>
      <c r="E11" s="213" t="s">
        <v>883</v>
      </c>
      <c r="F11" s="223"/>
      <c r="G11" s="224"/>
    </row>
    <row r="12" spans="1:7" s="279" customFormat="1" ht="12" customHeight="1" x14ac:dyDescent="0.25">
      <c r="A12" s="279">
        <v>3</v>
      </c>
      <c r="C12" s="280"/>
      <c r="D12" s="392"/>
      <c r="E12" s="436" t="s">
        <v>611</v>
      </c>
      <c r="F12" s="223">
        <v>0</v>
      </c>
      <c r="G12" s="224">
        <v>0</v>
      </c>
    </row>
    <row r="13" spans="1:7" s="279" customFormat="1" ht="12" customHeight="1" x14ac:dyDescent="0.25">
      <c r="A13" s="279">
        <v>3</v>
      </c>
      <c r="C13" s="280"/>
      <c r="D13" s="202"/>
      <c r="E13" s="436" t="s">
        <v>884</v>
      </c>
      <c r="F13" s="223">
        <v>0</v>
      </c>
      <c r="G13" s="224">
        <v>0</v>
      </c>
    </row>
    <row r="14" spans="1:7" s="279" customFormat="1" ht="12" customHeight="1" x14ac:dyDescent="0.25">
      <c r="A14" s="279">
        <v>3</v>
      </c>
      <c r="C14" s="280"/>
      <c r="D14" s="202"/>
      <c r="E14" s="436" t="s">
        <v>616</v>
      </c>
      <c r="F14" s="223">
        <v>0</v>
      </c>
      <c r="G14" s="224">
        <v>0</v>
      </c>
    </row>
    <row r="15" spans="1:7" s="279" customFormat="1" ht="12" customHeight="1" x14ac:dyDescent="0.25">
      <c r="A15" s="279">
        <v>3</v>
      </c>
      <c r="C15" s="280"/>
      <c r="D15" s="202"/>
      <c r="E15" s="437" t="s">
        <v>885</v>
      </c>
      <c r="F15" s="226">
        <f>SUM(F11:F14)</f>
        <v>0</v>
      </c>
      <c r="G15" s="227">
        <f>SUM(G11:G14)</f>
        <v>0</v>
      </c>
    </row>
    <row r="16" spans="1:7" s="279" customFormat="1" ht="12" customHeight="1" x14ac:dyDescent="0.25">
      <c r="C16" s="280"/>
      <c r="D16" s="202"/>
      <c r="E16" s="437"/>
      <c r="F16" s="236"/>
      <c r="G16" s="237"/>
    </row>
    <row r="17" spans="1:7" s="242" customFormat="1" ht="12.75" customHeight="1" x14ac:dyDescent="0.25">
      <c r="A17" s="242">
        <v>3</v>
      </c>
      <c r="C17" s="274"/>
      <c r="D17" s="202" t="s">
        <v>886</v>
      </c>
      <c r="E17" s="916" t="s">
        <v>887</v>
      </c>
      <c r="F17" s="916"/>
      <c r="G17" s="916"/>
    </row>
    <row r="18" spans="1:7" ht="7.2" customHeight="1" x14ac:dyDescent="0.25">
      <c r="A18" s="199">
        <v>3</v>
      </c>
      <c r="E18" s="195"/>
      <c r="F18" s="31"/>
      <c r="G18" s="32"/>
    </row>
    <row r="19" spans="1:7" ht="44.4" customHeight="1" x14ac:dyDescent="0.25">
      <c r="D19" s="193" t="s">
        <v>888</v>
      </c>
      <c r="E19" s="981" t="s">
        <v>889</v>
      </c>
      <c r="F19" s="981"/>
      <c r="G19" s="981"/>
    </row>
    <row r="20" spans="1:7" ht="42" customHeight="1" x14ac:dyDescent="0.25">
      <c r="A20" s="199">
        <v>3</v>
      </c>
      <c r="B20" s="1" t="s">
        <v>208</v>
      </c>
      <c r="C20" s="219">
        <v>74</v>
      </c>
      <c r="D20" s="193" t="s">
        <v>890</v>
      </c>
      <c r="E20" s="981" t="s">
        <v>891</v>
      </c>
      <c r="F20" s="981"/>
      <c r="G20" s="981"/>
    </row>
    <row r="21" spans="1:7" ht="13.8" x14ac:dyDescent="0.25">
      <c r="A21" s="199">
        <v>3</v>
      </c>
      <c r="D21" s="432" t="s">
        <v>892</v>
      </c>
      <c r="E21" s="983" t="s">
        <v>893</v>
      </c>
      <c r="F21" s="984"/>
      <c r="G21" s="984"/>
    </row>
    <row r="22" spans="1:7" ht="15" customHeight="1" x14ac:dyDescent="0.25">
      <c r="A22" s="199">
        <v>1</v>
      </c>
      <c r="D22" s="379"/>
      <c r="E22" s="916"/>
      <c r="F22" s="916"/>
      <c r="G22" s="916"/>
    </row>
    <row r="23" spans="1:7" ht="75.75" customHeight="1" x14ac:dyDescent="0.25">
      <c r="A23" s="199">
        <v>3</v>
      </c>
      <c r="E23" s="54"/>
      <c r="F23" s="54"/>
      <c r="G23" s="54"/>
    </row>
    <row r="24" spans="1:7" ht="75.75" customHeight="1" x14ac:dyDescent="0.25">
      <c r="A24" s="199">
        <v>3</v>
      </c>
      <c r="E24" s="54"/>
      <c r="F24" s="54"/>
      <c r="G24" s="54"/>
    </row>
    <row r="25" spans="1:7" x14ac:dyDescent="0.25">
      <c r="A25" s="199">
        <v>3</v>
      </c>
      <c r="E25" s="54"/>
      <c r="F25" s="54"/>
      <c r="G25" s="54"/>
    </row>
    <row r="26" spans="1:7" x14ac:dyDescent="0.25">
      <c r="A26" s="199">
        <v>3</v>
      </c>
      <c r="E26" s="895"/>
      <c r="F26" s="895"/>
      <c r="G26" s="895"/>
    </row>
    <row r="27" spans="1:7" x14ac:dyDescent="0.25">
      <c r="A27" s="199">
        <v>3</v>
      </c>
      <c r="E27" s="893"/>
      <c r="F27" s="368" t="str">
        <f>Contents!F3</f>
        <v>20X2</v>
      </c>
      <c r="G27" s="369" t="str">
        <f>Contents!F4</f>
        <v>20X1</v>
      </c>
    </row>
    <row r="28" spans="1:7" ht="13.8" thickBot="1" x14ac:dyDescent="0.3">
      <c r="A28" s="199">
        <v>3</v>
      </c>
      <c r="E28" s="896"/>
      <c r="F28" s="265" t="s">
        <v>258</v>
      </c>
      <c r="G28" s="266" t="s">
        <v>258</v>
      </c>
    </row>
    <row r="29" spans="1:7" ht="7.2" customHeight="1" x14ac:dyDescent="0.25">
      <c r="A29" s="199">
        <v>3</v>
      </c>
      <c r="E29" s="195"/>
      <c r="F29" s="261"/>
      <c r="G29" s="32"/>
    </row>
    <row r="30" spans="1:7" ht="7.2" customHeight="1" x14ac:dyDescent="0.25">
      <c r="A30" s="199">
        <v>3</v>
      </c>
      <c r="E30" s="195"/>
      <c r="F30" s="268"/>
      <c r="G30" s="269"/>
    </row>
    <row r="31" spans="1:7" ht="12" customHeight="1" x14ac:dyDescent="0.25">
      <c r="A31" s="199">
        <v>3</v>
      </c>
      <c r="B31" s="1" t="s">
        <v>208</v>
      </c>
      <c r="C31" s="219">
        <v>75</v>
      </c>
      <c r="D31" s="3"/>
      <c r="E31" s="398" t="str">
        <f ca="1">INDEX(TBLStructure[Full Note Title],MATCH(C31,TBLStructure[Model Reference],0))</f>
        <v>3.4B: Other interest bearing liabilities</v>
      </c>
      <c r="G31" s="32"/>
    </row>
    <row r="32" spans="1:7" ht="13.95" customHeight="1" x14ac:dyDescent="0.25">
      <c r="A32" s="199">
        <v>3</v>
      </c>
      <c r="E32" s="54" t="s">
        <v>894</v>
      </c>
      <c r="F32" s="31">
        <v>0</v>
      </c>
      <c r="G32" s="32">
        <v>0</v>
      </c>
    </row>
    <row r="33" spans="1:7" ht="12" customHeight="1" x14ac:dyDescent="0.25">
      <c r="A33" s="199">
        <v>3</v>
      </c>
      <c r="E33" s="54" t="s">
        <v>895</v>
      </c>
      <c r="F33" s="31">
        <v>0</v>
      </c>
      <c r="G33" s="32">
        <v>0</v>
      </c>
    </row>
    <row r="34" spans="1:7" ht="12" customHeight="1" x14ac:dyDescent="0.25">
      <c r="A34" s="199">
        <v>3</v>
      </c>
      <c r="D34" s="201" t="s">
        <v>896</v>
      </c>
      <c r="E34" s="54" t="s">
        <v>897</v>
      </c>
      <c r="F34" s="31">
        <v>0</v>
      </c>
      <c r="G34" s="32">
        <v>0</v>
      </c>
    </row>
    <row r="35" spans="1:7" x14ac:dyDescent="0.25">
      <c r="A35" s="199">
        <v>3</v>
      </c>
      <c r="E35" s="54" t="s">
        <v>898</v>
      </c>
      <c r="F35" s="31">
        <v>0</v>
      </c>
      <c r="G35" s="32">
        <v>0</v>
      </c>
    </row>
    <row r="36" spans="1:7" x14ac:dyDescent="0.25">
      <c r="A36" s="199">
        <v>3</v>
      </c>
      <c r="E36" s="194" t="s">
        <v>899</v>
      </c>
      <c r="F36" s="60">
        <f>SUM(F31:F35)</f>
        <v>0</v>
      </c>
      <c r="G36" s="61">
        <f>SUM(G31:G35)</f>
        <v>0</v>
      </c>
    </row>
    <row r="37" spans="1:7" x14ac:dyDescent="0.25">
      <c r="A37" s="199">
        <v>3</v>
      </c>
      <c r="E37" s="195"/>
      <c r="F37" s="31"/>
      <c r="G37" s="32"/>
    </row>
    <row r="38" spans="1:7" ht="12" customHeight="1" x14ac:dyDescent="0.25">
      <c r="A38" s="199">
        <v>3</v>
      </c>
      <c r="D38" s="201" t="s">
        <v>877</v>
      </c>
      <c r="E38" s="916" t="s">
        <v>900</v>
      </c>
      <c r="F38" s="916"/>
      <c r="G38" s="916"/>
    </row>
    <row r="40" spans="1:7" ht="12.75" customHeight="1" x14ac:dyDescent="0.25"/>
    <row r="41" spans="1:7" ht="12.75" customHeight="1" x14ac:dyDescent="0.25"/>
    <row r="42" spans="1:7" ht="12.75" customHeight="1" x14ac:dyDescent="0.25"/>
    <row r="43" spans="1:7" ht="12.75" customHeight="1" x14ac:dyDescent="0.25"/>
    <row r="44" spans="1:7" ht="12.75" customHeight="1" x14ac:dyDescent="0.25"/>
    <row r="45" spans="1:7" ht="63.75" customHeight="1" x14ac:dyDescent="0.25"/>
    <row r="46" spans="1:7" ht="12.75" customHeight="1" x14ac:dyDescent="0.25"/>
    <row r="47" spans="1:7" ht="12.75" customHeight="1" x14ac:dyDescent="0.25"/>
    <row r="48" spans="1:7" ht="12.75" customHeight="1" x14ac:dyDescent="0.25"/>
    <row r="49" ht="12.75" customHeight="1" x14ac:dyDescent="0.25"/>
    <row r="50" ht="1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38.25" customHeight="1" x14ac:dyDescent="0.25"/>
    <row r="62" ht="12.75" customHeight="1" x14ac:dyDescent="0.25"/>
  </sheetData>
  <mergeCells count="7">
    <mergeCell ref="B1:C1"/>
    <mergeCell ref="E38:G38"/>
    <mergeCell ref="E17:G17"/>
    <mergeCell ref="E19:G19"/>
    <mergeCell ref="E20:G20"/>
    <mergeCell ref="E21:G21"/>
    <mergeCell ref="E22:G22"/>
  </mergeCells>
  <printOptions horizontalCentered="1"/>
  <pageMargins left="0.23622047244094491" right="0.23622047244094491" top="0.74803149606299213" bottom="0.74803149606299213" header="0.31496062992125984" footer="0.31496062992125984"/>
  <pageSetup paperSize="9" scale="87" fitToHeight="0" orientation="portrait" r:id="rId1"/>
  <rowBreaks count="1" manualBreakCount="1">
    <brk id="25" min="4" max="6" man="1"/>
  </rowBreaks>
  <customProperties>
    <customPr name="_pios_id" r:id="rId2"/>
  </customProperties>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7B263-9D0C-4FB6-9AA6-8B494B7D118E}">
  <sheetPr codeName="Sheet10">
    <tabColor theme="8" tint="0.79998168889431442"/>
  </sheetPr>
  <dimension ref="A1:I19"/>
  <sheetViews>
    <sheetView showGridLines="0" view="pageBreakPreview" topLeftCell="D1" zoomScaleNormal="100" zoomScaleSheetLayoutView="100" workbookViewId="0">
      <selection activeCell="E24" sqref="E24"/>
    </sheetView>
  </sheetViews>
  <sheetFormatPr defaultColWidth="9.21875" defaultRowHeight="13.8" x14ac:dyDescent="0.25"/>
  <cols>
    <col min="1" max="1" width="8.77734375" style="1" hidden="1" customWidth="1"/>
    <col min="2" max="2" width="1.44140625" style="1" hidden="1" customWidth="1"/>
    <col min="3" max="3" width="2.77734375" style="219" hidden="1" customWidth="1"/>
    <col min="4" max="4" width="17.77734375" style="3" customWidth="1"/>
    <col min="5" max="5" width="44.5546875" style="1" customWidth="1"/>
    <col min="6" max="8" width="11.5546875" style="1" customWidth="1"/>
    <col min="9" max="16384" width="9.21875" style="1"/>
  </cols>
  <sheetData>
    <row r="1" spans="1:9" x14ac:dyDescent="0.25">
      <c r="A1" s="1" t="s">
        <v>0</v>
      </c>
      <c r="B1" s="922" t="s">
        <v>206</v>
      </c>
      <c r="C1" s="922"/>
      <c r="D1" s="3" t="s">
        <v>901</v>
      </c>
    </row>
    <row r="2" spans="1:9" x14ac:dyDescent="0.25">
      <c r="A2" s="1">
        <v>3</v>
      </c>
      <c r="B2" s="199" t="s">
        <v>497</v>
      </c>
      <c r="C2" s="200">
        <v>77</v>
      </c>
      <c r="D2" s="201"/>
      <c r="E2" s="295" t="str">
        <f ca="1">INDEX(TBLStructure[Number],MATCH(C2,TBLStructure[Model Reference],0))&amp;"."&amp;INDEX(TBLStructure[Sub Number],MATCH(C2,TBLStructure[Model Reference],0))&amp;" "&amp;INDEX(TBLStructure[Sub-category],MATCH(C2,TBLStructure[Model Reference],0))</f>
        <v>3.5 Other Provisions</v>
      </c>
      <c r="F2" s="295"/>
      <c r="G2" s="295"/>
      <c r="H2" s="295"/>
    </row>
    <row r="3" spans="1:9" x14ac:dyDescent="0.25">
      <c r="A3" s="1">
        <v>3</v>
      </c>
      <c r="E3" s="212"/>
      <c r="F3" s="212"/>
      <c r="G3" s="212"/>
      <c r="H3" s="212"/>
    </row>
    <row r="4" spans="1:9" x14ac:dyDescent="0.25">
      <c r="A4" s="1">
        <v>3</v>
      </c>
      <c r="E4" s="195"/>
      <c r="F4" s="195"/>
      <c r="G4" s="368" t="str">
        <f>Contents!F3</f>
        <v>20X2</v>
      </c>
      <c r="H4" s="369" t="str">
        <f>Contents!F4</f>
        <v>20X1</v>
      </c>
    </row>
    <row r="5" spans="1:9" ht="14.4" thickBot="1" x14ac:dyDescent="0.3">
      <c r="A5" s="1">
        <v>3</v>
      </c>
      <c r="E5" s="216"/>
      <c r="F5" s="216"/>
      <c r="G5" s="265" t="s">
        <v>258</v>
      </c>
      <c r="H5" s="266" t="s">
        <v>258</v>
      </c>
    </row>
    <row r="6" spans="1:9" x14ac:dyDescent="0.25">
      <c r="A6" s="199">
        <v>3</v>
      </c>
      <c r="B6" s="1" t="s">
        <v>208</v>
      </c>
      <c r="C6" s="219">
        <v>77</v>
      </c>
      <c r="E6" s="398" t="str">
        <f ca="1">INDEX(TBLStructure[Full Note Title],MATCH(C6,TBLStructure[Model Reference],0))</f>
        <v>3.5A: Other provisions</v>
      </c>
      <c r="F6" s="220"/>
      <c r="G6" s="268"/>
      <c r="H6" s="269"/>
      <c r="I6" s="199"/>
    </row>
    <row r="7" spans="1:9" ht="39.6" customHeight="1" x14ac:dyDescent="0.25">
      <c r="A7" s="199">
        <v>3</v>
      </c>
      <c r="E7" s="373"/>
      <c r="F7" s="384" t="s">
        <v>902</v>
      </c>
      <c r="G7" s="384" t="s">
        <v>903</v>
      </c>
      <c r="H7" s="384" t="s">
        <v>776</v>
      </c>
      <c r="I7" s="199"/>
    </row>
    <row r="8" spans="1:9" x14ac:dyDescent="0.25">
      <c r="A8" s="199">
        <v>3</v>
      </c>
      <c r="E8" s="374"/>
      <c r="F8" s="438" t="s">
        <v>258</v>
      </c>
      <c r="G8" s="438" t="s">
        <v>258</v>
      </c>
      <c r="H8" s="438" t="s">
        <v>258</v>
      </c>
      <c r="I8" s="199"/>
    </row>
    <row r="9" spans="1:9" x14ac:dyDescent="0.25">
      <c r="A9" s="199">
        <v>3</v>
      </c>
      <c r="D9" s="4" t="s">
        <v>904</v>
      </c>
      <c r="E9" s="194" t="str">
        <f>_xlfn.CONCAT("As at 1 July "&amp;Contents!F4)</f>
        <v>As at 1 July 20X1</v>
      </c>
      <c r="F9" s="31">
        <v>0</v>
      </c>
      <c r="G9" s="31">
        <v>0</v>
      </c>
      <c r="H9" s="31">
        <f>F9+G9</f>
        <v>0</v>
      </c>
      <c r="I9" s="199"/>
    </row>
    <row r="10" spans="1:9" s="424" customFormat="1" x14ac:dyDescent="0.25">
      <c r="A10" s="258">
        <v>1</v>
      </c>
      <c r="C10" s="425"/>
      <c r="D10" s="4" t="s">
        <v>905</v>
      </c>
      <c r="E10" s="439" t="s">
        <v>906</v>
      </c>
      <c r="F10" s="82">
        <v>0</v>
      </c>
      <c r="G10" s="82">
        <v>0</v>
      </c>
      <c r="H10" s="82">
        <f>F10+G10</f>
        <v>0</v>
      </c>
      <c r="I10" s="258"/>
    </row>
    <row r="11" spans="1:9" x14ac:dyDescent="0.25">
      <c r="A11" s="199">
        <v>3</v>
      </c>
      <c r="D11" s="4" t="s">
        <v>907</v>
      </c>
      <c r="E11" s="271" t="s">
        <v>908</v>
      </c>
      <c r="F11" s="82">
        <v>0</v>
      </c>
      <c r="G11" s="82">
        <v>0</v>
      </c>
      <c r="H11" s="82">
        <f>F11+G11</f>
        <v>0</v>
      </c>
      <c r="I11" s="199"/>
    </row>
    <row r="12" spans="1:9" x14ac:dyDescent="0.25">
      <c r="A12" s="199">
        <v>3</v>
      </c>
      <c r="D12" s="4" t="s">
        <v>909</v>
      </c>
      <c r="E12" s="271" t="s">
        <v>910</v>
      </c>
      <c r="F12" s="82">
        <v>0</v>
      </c>
      <c r="G12" s="82">
        <v>0</v>
      </c>
      <c r="H12" s="82">
        <f>F12+G12</f>
        <v>0</v>
      </c>
      <c r="I12" s="199"/>
    </row>
    <row r="13" spans="1:9" x14ac:dyDescent="0.25">
      <c r="A13" s="199">
        <v>3</v>
      </c>
      <c r="D13" s="4" t="s">
        <v>904</v>
      </c>
      <c r="E13" s="377" t="str">
        <f>_xlfn.CONCAT("Total as at 30 June "&amp;Contents!F3)</f>
        <v>Total as at 30 June 20X2</v>
      </c>
      <c r="F13" s="60">
        <f>SUM(F9:F12)</f>
        <v>0</v>
      </c>
      <c r="G13" s="60">
        <f>SUM(G9:G12)</f>
        <v>0</v>
      </c>
      <c r="H13" s="60">
        <f>SUM(H9:H12)</f>
        <v>0</v>
      </c>
      <c r="I13" s="199"/>
    </row>
    <row r="14" spans="1:9" x14ac:dyDescent="0.25">
      <c r="A14" s="199">
        <v>3</v>
      </c>
      <c r="E14" s="985"/>
      <c r="F14" s="985"/>
      <c r="G14" s="985"/>
      <c r="H14" s="985"/>
      <c r="I14" s="199"/>
    </row>
    <row r="15" spans="1:9" ht="29.7" customHeight="1" x14ac:dyDescent="0.25">
      <c r="A15" s="199">
        <v>3</v>
      </c>
      <c r="D15" s="43" t="s">
        <v>911</v>
      </c>
      <c r="E15" s="978" t="s">
        <v>912</v>
      </c>
      <c r="F15" s="978"/>
      <c r="G15" s="978"/>
      <c r="H15" s="978"/>
      <c r="I15" s="199"/>
    </row>
    <row r="16" spans="1:9" x14ac:dyDescent="0.25">
      <c r="A16" s="199"/>
      <c r="D16" s="426" t="s">
        <v>913</v>
      </c>
      <c r="E16" s="960" t="s">
        <v>914</v>
      </c>
      <c r="F16" s="960"/>
      <c r="G16" s="960"/>
      <c r="H16" s="960"/>
      <c r="I16" s="199"/>
    </row>
    <row r="17" spans="1:9" x14ac:dyDescent="0.25">
      <c r="A17" s="199">
        <v>3</v>
      </c>
      <c r="I17" s="199"/>
    </row>
    <row r="18" spans="1:9" x14ac:dyDescent="0.25">
      <c r="A18" s="199">
        <v>3</v>
      </c>
      <c r="I18" s="199"/>
    </row>
    <row r="19" spans="1:9" x14ac:dyDescent="0.25">
      <c r="A19" s="199">
        <v>3</v>
      </c>
      <c r="I19" s="199"/>
    </row>
  </sheetData>
  <mergeCells count="4">
    <mergeCell ref="B1:C1"/>
    <mergeCell ref="E14:H14"/>
    <mergeCell ref="E15:H15"/>
    <mergeCell ref="E16:H16"/>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E46A3-4D83-46AF-8603-E26393225528}">
  <sheetPr codeName="Sheet27">
    <tabColor theme="8" tint="0.79998168889431442"/>
  </sheetPr>
  <dimension ref="A1:J185"/>
  <sheetViews>
    <sheetView showGridLines="0" view="pageBreakPreview" topLeftCell="D1" zoomScaleNormal="100" zoomScaleSheetLayoutView="100" workbookViewId="0">
      <selection activeCell="D10" sqref="D10"/>
    </sheetView>
  </sheetViews>
  <sheetFormatPr defaultRowHeight="13.2" x14ac:dyDescent="0.25"/>
  <cols>
    <col min="1" max="1" width="8.44140625" style="199" hidden="1" customWidth="1"/>
    <col min="2" max="2" width="8.77734375" style="199" hidden="1" customWidth="1"/>
    <col min="3" max="3" width="7.21875" style="200" hidden="1" customWidth="1"/>
    <col min="4" max="4" width="15.21875" style="201" customWidth="1"/>
    <col min="5" max="5" width="37.21875" style="201" customWidth="1"/>
    <col min="6" max="6" width="16.21875" style="201" customWidth="1"/>
    <col min="7" max="8" width="10.5546875" style="201" customWidth="1"/>
    <col min="9" max="9" width="11.21875" style="201" customWidth="1"/>
    <col min="10" max="9665" width="9.109375" style="199"/>
    <col min="9666" max="9666" width="9.21875" style="199" customWidth="1"/>
    <col min="9667" max="16384" width="9.109375" style="199"/>
  </cols>
  <sheetData>
    <row r="1" spans="1:10" x14ac:dyDescent="0.25">
      <c r="A1" s="199" t="s">
        <v>0</v>
      </c>
      <c r="D1" s="819" t="s">
        <v>915</v>
      </c>
    </row>
    <row r="2" spans="1:10" x14ac:dyDescent="0.25">
      <c r="A2" s="199">
        <v>3</v>
      </c>
      <c r="B2" s="957" t="s">
        <v>206</v>
      </c>
      <c r="C2" s="957"/>
      <c r="E2" s="208"/>
      <c r="F2" s="208"/>
      <c r="G2" s="208"/>
      <c r="H2" s="208"/>
      <c r="I2" s="207"/>
      <c r="J2" s="207"/>
    </row>
    <row r="3" spans="1:10" ht="86.25" customHeight="1" x14ac:dyDescent="0.25">
      <c r="A3" s="199">
        <v>3</v>
      </c>
      <c r="E3" s="208"/>
      <c r="F3" s="208"/>
      <c r="G3" s="208"/>
      <c r="H3" s="208"/>
      <c r="I3" s="207"/>
      <c r="J3" s="207"/>
    </row>
    <row r="4" spans="1:10" ht="15" customHeight="1" x14ac:dyDescent="0.25">
      <c r="A4" s="199">
        <v>3</v>
      </c>
      <c r="B4" s="199" t="s">
        <v>497</v>
      </c>
      <c r="C4" s="200">
        <v>78</v>
      </c>
      <c r="E4" s="440" t="str">
        <f ca="1">INDEX(TBLStructure[Number],MATCH(C4,TBLStructure[Model Reference],0))&amp;"."&amp;INDEX(TBLStructure[Sub Number],MATCH(C4,TBLStructure[Model Reference],0))&amp;" "&amp;INDEX(TBLStructure[Sub-category],MATCH(C4,TBLStructure[Model Reference],0))</f>
        <v>4.1 Administered - Financial Assets</v>
      </c>
      <c r="F4" s="440"/>
      <c r="G4" s="440"/>
      <c r="H4" s="440"/>
      <c r="I4" s="440"/>
    </row>
    <row r="5" spans="1:10" x14ac:dyDescent="0.25">
      <c r="A5" s="199">
        <v>3</v>
      </c>
      <c r="E5" s="441"/>
      <c r="F5" s="441"/>
      <c r="G5" s="442"/>
      <c r="H5" s="443" t="str">
        <f>Contents!F3</f>
        <v>20X2</v>
      </c>
      <c r="I5" s="444" t="str">
        <f>Contents!F4</f>
        <v>20X1</v>
      </c>
    </row>
    <row r="6" spans="1:10" ht="12.75" customHeight="1" thickBot="1" x14ac:dyDescent="0.3">
      <c r="A6" s="199">
        <v>3</v>
      </c>
      <c r="D6" s="39" t="s">
        <v>489</v>
      </c>
      <c r="E6" s="445"/>
      <c r="F6" s="445"/>
      <c r="G6" s="445"/>
      <c r="H6" s="446" t="s">
        <v>258</v>
      </c>
      <c r="I6" s="447" t="s">
        <v>258</v>
      </c>
    </row>
    <row r="7" spans="1:10" ht="12.75" customHeight="1" x14ac:dyDescent="0.25">
      <c r="A7" s="199">
        <v>3</v>
      </c>
      <c r="D7" s="39"/>
      <c r="E7" s="316"/>
      <c r="F7" s="316"/>
      <c r="G7" s="316"/>
      <c r="H7" s="448"/>
      <c r="I7" s="449"/>
    </row>
    <row r="8" spans="1:10" ht="12" customHeight="1" x14ac:dyDescent="0.25">
      <c r="A8" s="199">
        <v>3</v>
      </c>
      <c r="B8" s="199" t="s">
        <v>208</v>
      </c>
      <c r="C8" s="200">
        <v>78</v>
      </c>
      <c r="D8" s="39" t="s">
        <v>715</v>
      </c>
      <c r="E8" s="304" t="str">
        <f ca="1">INDEX(TBLStructure[Full Note Title],MATCH(C8,TBLStructure[Model Reference],0))</f>
        <v>4.1A: Cash and cash equivalents</v>
      </c>
      <c r="F8" s="304"/>
      <c r="G8" s="450"/>
      <c r="H8" s="296"/>
      <c r="I8" s="296"/>
    </row>
    <row r="9" spans="1:10" ht="12" customHeight="1" x14ac:dyDescent="0.25">
      <c r="A9" s="199">
        <v>3</v>
      </c>
      <c r="D9" s="818" t="s">
        <v>430</v>
      </c>
      <c r="E9" s="316" t="s">
        <v>716</v>
      </c>
      <c r="F9" s="316"/>
      <c r="G9" s="316"/>
      <c r="H9" s="106">
        <v>0</v>
      </c>
      <c r="I9" s="107">
        <v>0</v>
      </c>
    </row>
    <row r="10" spans="1:10" ht="12" customHeight="1" x14ac:dyDescent="0.25">
      <c r="A10" s="199">
        <v>3</v>
      </c>
      <c r="E10" s="316" t="s">
        <v>717</v>
      </c>
      <c r="F10" s="316"/>
      <c r="G10" s="316"/>
      <c r="H10" s="106">
        <v>0</v>
      </c>
      <c r="I10" s="107">
        <v>0</v>
      </c>
    </row>
    <row r="11" spans="1:10" ht="12" customHeight="1" x14ac:dyDescent="0.25">
      <c r="A11" s="199">
        <v>3</v>
      </c>
      <c r="E11" s="316" t="s">
        <v>355</v>
      </c>
      <c r="F11" s="316"/>
      <c r="G11" s="316"/>
      <c r="H11" s="106">
        <v>0</v>
      </c>
      <c r="I11" s="107">
        <v>0</v>
      </c>
    </row>
    <row r="12" spans="1:10" ht="12" customHeight="1" x14ac:dyDescent="0.25">
      <c r="A12" s="199">
        <v>3</v>
      </c>
      <c r="E12" s="317" t="s">
        <v>718</v>
      </c>
      <c r="F12" s="317"/>
      <c r="G12" s="316"/>
      <c r="H12" s="112">
        <f>SUM(H8:H11)</f>
        <v>0</v>
      </c>
      <c r="I12" s="113">
        <f>SUM(I8:I11)</f>
        <v>0</v>
      </c>
    </row>
    <row r="13" spans="1:10" ht="27" customHeight="1" x14ac:dyDescent="0.25">
      <c r="A13" s="199">
        <v>3</v>
      </c>
      <c r="E13" s="987" t="s">
        <v>916</v>
      </c>
      <c r="F13" s="987"/>
      <c r="G13" s="987"/>
      <c r="H13" s="987"/>
      <c r="I13" s="987"/>
    </row>
    <row r="14" spans="1:10" ht="12" customHeight="1" x14ac:dyDescent="0.25">
      <c r="A14" s="199">
        <v>3</v>
      </c>
      <c r="E14" s="316"/>
      <c r="F14" s="316"/>
      <c r="G14" s="316"/>
      <c r="H14" s="106"/>
      <c r="I14" s="121"/>
    </row>
    <row r="15" spans="1:10" ht="12" customHeight="1" x14ac:dyDescent="0.25">
      <c r="E15" s="316"/>
      <c r="F15" s="316"/>
      <c r="G15" s="316"/>
      <c r="H15" s="106"/>
      <c r="I15" s="121"/>
    </row>
    <row r="16" spans="1:10" ht="12" customHeight="1" x14ac:dyDescent="0.25">
      <c r="E16" s="316"/>
      <c r="F16" s="316"/>
      <c r="G16" s="316"/>
      <c r="H16" s="106"/>
      <c r="I16" s="121"/>
    </row>
    <row r="17" spans="1:9" ht="12" customHeight="1" x14ac:dyDescent="0.25">
      <c r="E17" s="316"/>
      <c r="F17" s="316"/>
      <c r="G17" s="316"/>
      <c r="H17" s="106"/>
      <c r="I17" s="121"/>
    </row>
    <row r="18" spans="1:9" ht="12" customHeight="1" x14ac:dyDescent="0.25">
      <c r="E18" s="316"/>
      <c r="F18" s="316"/>
      <c r="G18" s="316"/>
      <c r="H18" s="106"/>
      <c r="I18" s="121"/>
    </row>
    <row r="19" spans="1:9" ht="12" customHeight="1" x14ac:dyDescent="0.25">
      <c r="E19" s="316"/>
      <c r="F19" s="316"/>
      <c r="G19" s="316"/>
      <c r="H19" s="106"/>
      <c r="I19" s="121"/>
    </row>
    <row r="20" spans="1:9" ht="12" customHeight="1" x14ac:dyDescent="0.25">
      <c r="E20" s="316"/>
      <c r="F20" s="316"/>
      <c r="G20" s="316"/>
      <c r="H20" s="106"/>
      <c r="I20" s="121"/>
    </row>
    <row r="21" spans="1:9" ht="12" customHeight="1" x14ac:dyDescent="0.25">
      <c r="A21" s="199">
        <v>3</v>
      </c>
      <c r="B21" s="199" t="s">
        <v>208</v>
      </c>
      <c r="C21" s="200">
        <v>79</v>
      </c>
      <c r="E21" s="304" t="str">
        <f ca="1">INDEX(TBLStructure[Full Note Title],MATCH(C21,TBLStructure[Model Reference],0))</f>
        <v>4.1B: Taxation receivables</v>
      </c>
      <c r="F21" s="304"/>
      <c r="G21" s="316"/>
      <c r="H21" s="106"/>
      <c r="I21" s="121"/>
    </row>
    <row r="22" spans="1:9" ht="12" customHeight="1" x14ac:dyDescent="0.25">
      <c r="A22" s="199">
        <v>3</v>
      </c>
      <c r="E22" s="316" t="s">
        <v>917</v>
      </c>
      <c r="F22" s="316"/>
      <c r="G22" s="316"/>
      <c r="H22" s="106"/>
      <c r="I22" s="121"/>
    </row>
    <row r="23" spans="1:9" ht="12" customHeight="1" x14ac:dyDescent="0.25">
      <c r="A23" s="199">
        <v>3</v>
      </c>
      <c r="E23" s="452" t="s">
        <v>675</v>
      </c>
      <c r="F23" s="452"/>
      <c r="G23" s="316"/>
      <c r="H23" s="106">
        <v>0</v>
      </c>
      <c r="I23" s="107">
        <v>0</v>
      </c>
    </row>
    <row r="24" spans="1:9" ht="12" customHeight="1" x14ac:dyDescent="0.25">
      <c r="A24" s="199">
        <v>3</v>
      </c>
      <c r="E24" s="452" t="s">
        <v>918</v>
      </c>
      <c r="F24" s="452"/>
      <c r="G24" s="316"/>
      <c r="H24" s="106">
        <v>0</v>
      </c>
      <c r="I24" s="107">
        <v>0</v>
      </c>
    </row>
    <row r="25" spans="1:9" ht="12" customHeight="1" x14ac:dyDescent="0.25">
      <c r="A25" s="199">
        <v>3</v>
      </c>
      <c r="E25" s="452" t="s">
        <v>499</v>
      </c>
      <c r="F25" s="452"/>
      <c r="G25" s="316"/>
      <c r="H25" s="106">
        <v>0</v>
      </c>
      <c r="I25" s="107">
        <v>0</v>
      </c>
    </row>
    <row r="26" spans="1:9" ht="12" customHeight="1" x14ac:dyDescent="0.25">
      <c r="A26" s="199">
        <v>3</v>
      </c>
      <c r="E26" s="452" t="s">
        <v>919</v>
      </c>
      <c r="F26" s="452"/>
      <c r="G26" s="316"/>
      <c r="H26" s="106">
        <v>0</v>
      </c>
      <c r="I26" s="107">
        <v>0</v>
      </c>
    </row>
    <row r="27" spans="1:9" ht="12" customHeight="1" x14ac:dyDescent="0.25">
      <c r="A27" s="199">
        <v>3</v>
      </c>
      <c r="E27" s="316" t="s">
        <v>99</v>
      </c>
      <c r="F27" s="316"/>
      <c r="G27" s="316"/>
      <c r="H27" s="106"/>
      <c r="I27" s="107"/>
    </row>
    <row r="28" spans="1:9" ht="12" customHeight="1" x14ac:dyDescent="0.25">
      <c r="A28" s="199">
        <v>3</v>
      </c>
      <c r="E28" s="452" t="s">
        <v>920</v>
      </c>
      <c r="F28" s="452"/>
      <c r="G28" s="316"/>
      <c r="H28" s="106">
        <v>0</v>
      </c>
      <c r="I28" s="107">
        <v>0</v>
      </c>
    </row>
    <row r="29" spans="1:9" ht="12" customHeight="1" x14ac:dyDescent="0.25">
      <c r="A29" s="199">
        <v>3</v>
      </c>
      <c r="E29" s="452" t="s">
        <v>685</v>
      </c>
      <c r="F29" s="452"/>
      <c r="G29" s="316"/>
      <c r="H29" s="106">
        <v>0</v>
      </c>
      <c r="I29" s="107">
        <v>0</v>
      </c>
    </row>
    <row r="30" spans="1:9" ht="12" customHeight="1" x14ac:dyDescent="0.25">
      <c r="A30" s="199">
        <v>3</v>
      </c>
      <c r="E30" s="452" t="s">
        <v>355</v>
      </c>
      <c r="F30" s="452"/>
      <c r="G30" s="316"/>
      <c r="H30" s="106">
        <v>0</v>
      </c>
      <c r="I30" s="107">
        <v>0</v>
      </c>
    </row>
    <row r="31" spans="1:9" ht="12" customHeight="1" x14ac:dyDescent="0.25">
      <c r="A31" s="199">
        <v>3</v>
      </c>
      <c r="E31" s="316" t="s">
        <v>921</v>
      </c>
      <c r="F31" s="316"/>
      <c r="G31" s="316"/>
      <c r="H31" s="106">
        <v>0</v>
      </c>
      <c r="I31" s="107">
        <v>0</v>
      </c>
    </row>
    <row r="32" spans="1:9" ht="12" customHeight="1" x14ac:dyDescent="0.25">
      <c r="A32" s="199">
        <v>3</v>
      </c>
      <c r="E32" s="317" t="s">
        <v>922</v>
      </c>
      <c r="F32" s="317"/>
      <c r="G32" s="316"/>
      <c r="H32" s="112">
        <f>SUM(H21:H31)</f>
        <v>0</v>
      </c>
      <c r="I32" s="113">
        <f>SUM(I21:I31)</f>
        <v>0</v>
      </c>
    </row>
    <row r="33" spans="1:9" ht="12" customHeight="1" x14ac:dyDescent="0.25">
      <c r="A33" s="199">
        <v>3</v>
      </c>
      <c r="D33" s="201" t="s">
        <v>743</v>
      </c>
      <c r="E33" s="317" t="s">
        <v>923</v>
      </c>
      <c r="F33" s="316"/>
      <c r="G33" s="316"/>
      <c r="H33" s="106">
        <v>0</v>
      </c>
      <c r="I33" s="107">
        <v>0</v>
      </c>
    </row>
    <row r="34" spans="1:9" ht="12" customHeight="1" x14ac:dyDescent="0.25">
      <c r="A34" s="199">
        <v>3</v>
      </c>
      <c r="E34" s="317" t="s">
        <v>924</v>
      </c>
      <c r="F34" s="317"/>
      <c r="G34" s="316"/>
      <c r="H34" s="112">
        <f>SUM(H33:H33)</f>
        <v>0</v>
      </c>
      <c r="I34" s="113">
        <f>SUM(I33:I33)</f>
        <v>0</v>
      </c>
    </row>
    <row r="35" spans="1:9" ht="13.2" hidden="1" customHeight="1" x14ac:dyDescent="0.25">
      <c r="A35" s="199">
        <v>1</v>
      </c>
      <c r="E35" s="317"/>
      <c r="F35" s="317"/>
      <c r="G35" s="328"/>
      <c r="H35" s="120"/>
      <c r="I35" s="121"/>
    </row>
    <row r="36" spans="1:9" ht="9" customHeight="1" x14ac:dyDescent="0.25">
      <c r="E36" s="317"/>
      <c r="F36" s="317"/>
      <c r="G36" s="328"/>
      <c r="H36" s="120"/>
      <c r="I36" s="121"/>
    </row>
    <row r="37" spans="1:9" ht="12" customHeight="1" x14ac:dyDescent="0.25">
      <c r="A37" s="199">
        <v>3</v>
      </c>
      <c r="B37" s="199" t="s">
        <v>208</v>
      </c>
      <c r="C37" s="200">
        <v>80</v>
      </c>
      <c r="D37" s="39" t="s">
        <v>925</v>
      </c>
      <c r="E37" s="304" t="str">
        <f ca="1">INDEX(TBLStructure[Full Note Title],MATCH(C37,TBLStructure[Model Reference],0))</f>
        <v>4.1C: Trade and other receivables</v>
      </c>
      <c r="F37" s="304"/>
      <c r="G37" s="450"/>
      <c r="H37" s="296"/>
      <c r="I37" s="316"/>
    </row>
    <row r="38" spans="1:9" ht="12" customHeight="1" x14ac:dyDescent="0.25">
      <c r="A38" s="199">
        <v>3</v>
      </c>
      <c r="D38" s="202"/>
      <c r="E38" s="316" t="s">
        <v>721</v>
      </c>
      <c r="F38" s="316"/>
      <c r="G38" s="450"/>
      <c r="H38" s="106">
        <v>0</v>
      </c>
      <c r="I38" s="107">
        <v>0</v>
      </c>
    </row>
    <row r="39" spans="1:9" ht="12" customHeight="1" x14ac:dyDescent="0.25">
      <c r="A39" s="199">
        <v>3</v>
      </c>
      <c r="E39" s="316" t="s">
        <v>740</v>
      </c>
      <c r="F39" s="316"/>
      <c r="G39" s="316"/>
      <c r="H39" s="106">
        <v>0</v>
      </c>
      <c r="I39" s="107">
        <v>0</v>
      </c>
    </row>
    <row r="40" spans="1:9" x14ac:dyDescent="0.25">
      <c r="D40" s="4" t="s">
        <v>723</v>
      </c>
      <c r="E40" s="316" t="s">
        <v>724</v>
      </c>
      <c r="F40" s="453"/>
      <c r="G40" s="106"/>
      <c r="H40" s="107">
        <v>0</v>
      </c>
      <c r="I40" s="107">
        <v>0</v>
      </c>
    </row>
    <row r="41" spans="1:9" ht="12" customHeight="1" x14ac:dyDescent="0.25">
      <c r="D41" s="3" t="s">
        <v>725</v>
      </c>
      <c r="E41" s="316" t="s">
        <v>726</v>
      </c>
      <c r="F41" s="453"/>
      <c r="G41" s="106"/>
      <c r="H41" s="107">
        <v>0</v>
      </c>
      <c r="I41" s="107">
        <v>0</v>
      </c>
    </row>
    <row r="42" spans="1:9" ht="12" customHeight="1" x14ac:dyDescent="0.25">
      <c r="A42" s="199">
        <v>3</v>
      </c>
      <c r="E42" s="317" t="s">
        <v>727</v>
      </c>
      <c r="F42" s="317"/>
      <c r="G42" s="316"/>
      <c r="H42" s="112">
        <f>SUM(H37:H41)</f>
        <v>0</v>
      </c>
      <c r="I42" s="113">
        <f>SUM(I37:I41)</f>
        <v>0</v>
      </c>
    </row>
    <row r="43" spans="1:9" ht="6" customHeight="1" x14ac:dyDescent="0.25">
      <c r="A43" s="199">
        <v>3</v>
      </c>
      <c r="E43" s="317"/>
      <c r="F43" s="317"/>
      <c r="G43" s="328"/>
      <c r="H43" s="106"/>
      <c r="I43" s="121"/>
    </row>
    <row r="44" spans="1:9" ht="13.2" customHeight="1" x14ac:dyDescent="0.25">
      <c r="E44" s="971" t="s">
        <v>728</v>
      </c>
      <c r="F44" s="971"/>
      <c r="G44" s="971"/>
      <c r="H44" s="971"/>
      <c r="I44" s="971"/>
    </row>
    <row r="45" spans="1:9" ht="13.2" customHeight="1" x14ac:dyDescent="0.25">
      <c r="E45" s="971" t="s">
        <v>729</v>
      </c>
      <c r="F45" s="971"/>
      <c r="G45" s="971"/>
      <c r="H45" s="971"/>
      <c r="I45" s="971"/>
    </row>
    <row r="46" spans="1:9" ht="27" customHeight="1" x14ac:dyDescent="0.25">
      <c r="D46" s="42" t="s">
        <v>723</v>
      </c>
      <c r="E46" s="971" t="s">
        <v>730</v>
      </c>
      <c r="F46" s="971"/>
      <c r="G46" s="971"/>
      <c r="H46" s="971"/>
      <c r="I46" s="971"/>
    </row>
    <row r="47" spans="1:9" ht="12" customHeight="1" x14ac:dyDescent="0.25">
      <c r="A47" s="199">
        <v>3</v>
      </c>
      <c r="E47" s="971" t="s">
        <v>926</v>
      </c>
      <c r="F47" s="971"/>
      <c r="G47" s="971"/>
      <c r="H47" s="971"/>
      <c r="I47" s="971"/>
    </row>
    <row r="48" spans="1:9" ht="6" customHeight="1" x14ac:dyDescent="0.25">
      <c r="A48" s="199">
        <v>3</v>
      </c>
      <c r="E48" s="317"/>
      <c r="F48" s="317"/>
      <c r="G48" s="328"/>
      <c r="H48" s="106"/>
      <c r="I48" s="121"/>
    </row>
    <row r="49" spans="1:9" ht="12" customHeight="1" x14ac:dyDescent="0.25">
      <c r="A49" s="199">
        <v>3</v>
      </c>
      <c r="E49" s="317" t="s">
        <v>927</v>
      </c>
      <c r="F49" s="317"/>
      <c r="G49" s="316"/>
      <c r="H49" s="106"/>
      <c r="I49" s="107"/>
    </row>
    <row r="50" spans="1:9" ht="12" customHeight="1" x14ac:dyDescent="0.25">
      <c r="A50" s="199">
        <v>3</v>
      </c>
      <c r="E50" s="454" t="s">
        <v>531</v>
      </c>
      <c r="F50" s="454"/>
      <c r="G50" s="316"/>
      <c r="H50" s="106">
        <v>0</v>
      </c>
      <c r="I50" s="107">
        <v>0</v>
      </c>
    </row>
    <row r="51" spans="1:9" ht="12" customHeight="1" x14ac:dyDescent="0.25">
      <c r="A51" s="199">
        <v>3</v>
      </c>
      <c r="E51" s="454" t="s">
        <v>532</v>
      </c>
      <c r="F51" s="454"/>
      <c r="G51" s="316"/>
      <c r="H51" s="106">
        <v>0</v>
      </c>
      <c r="I51" s="107">
        <v>0</v>
      </c>
    </row>
    <row r="52" spans="1:9" ht="12" customHeight="1" x14ac:dyDescent="0.25">
      <c r="A52" s="199">
        <v>3</v>
      </c>
      <c r="E52" s="454" t="s">
        <v>928</v>
      </c>
      <c r="F52" s="454"/>
      <c r="G52" s="316"/>
      <c r="H52" s="106">
        <v>0</v>
      </c>
      <c r="I52" s="107">
        <v>0</v>
      </c>
    </row>
    <row r="53" spans="1:9" ht="12" customHeight="1" x14ac:dyDescent="0.25">
      <c r="A53" s="199">
        <v>3</v>
      </c>
      <c r="E53" s="454" t="s">
        <v>355</v>
      </c>
      <c r="F53" s="454"/>
      <c r="G53" s="316"/>
      <c r="H53" s="106">
        <v>0</v>
      </c>
      <c r="I53" s="107">
        <v>0</v>
      </c>
    </row>
    <row r="54" spans="1:9" ht="12" customHeight="1" x14ac:dyDescent="0.25">
      <c r="A54" s="199">
        <v>3</v>
      </c>
      <c r="E54" s="317" t="s">
        <v>929</v>
      </c>
      <c r="F54" s="317"/>
      <c r="G54" s="316"/>
      <c r="H54" s="112">
        <f>SUM(H49:H53)</f>
        <v>0</v>
      </c>
      <c r="I54" s="113">
        <f>SUM(I49:I53)</f>
        <v>0</v>
      </c>
    </row>
    <row r="55" spans="1:9" ht="12" customHeight="1" x14ac:dyDescent="0.25">
      <c r="A55" s="199">
        <v>3</v>
      </c>
      <c r="E55" s="317"/>
      <c r="F55" s="317"/>
      <c r="G55" s="316"/>
      <c r="H55" s="106"/>
      <c r="I55" s="107"/>
    </row>
    <row r="56" spans="1:9" x14ac:dyDescent="0.25">
      <c r="A56" s="199">
        <v>3</v>
      </c>
      <c r="E56" s="296"/>
      <c r="F56" s="296"/>
      <c r="G56" s="316"/>
      <c r="H56" s="297" t="str">
        <f>Contents!F3</f>
        <v>20X2</v>
      </c>
      <c r="I56" s="298" t="str">
        <f>Contents!F4</f>
        <v>20X1</v>
      </c>
    </row>
    <row r="57" spans="1:9" ht="12.75" customHeight="1" thickBot="1" x14ac:dyDescent="0.3">
      <c r="A57" s="199">
        <v>3</v>
      </c>
      <c r="E57" s="445"/>
      <c r="F57" s="445"/>
      <c r="G57" s="445"/>
      <c r="H57" s="446" t="s">
        <v>258</v>
      </c>
      <c r="I57" s="447" t="s">
        <v>258</v>
      </c>
    </row>
    <row r="58" spans="1:9" ht="12" customHeight="1" x14ac:dyDescent="0.25">
      <c r="A58" s="199">
        <v>3</v>
      </c>
      <c r="E58" s="317" t="s">
        <v>737</v>
      </c>
      <c r="F58" s="317"/>
      <c r="G58" s="316"/>
      <c r="H58" s="106"/>
      <c r="I58" s="107"/>
    </row>
    <row r="59" spans="1:9" ht="12" customHeight="1" x14ac:dyDescent="0.25">
      <c r="A59" s="199">
        <v>3</v>
      </c>
      <c r="E59" s="454" t="s">
        <v>581</v>
      </c>
      <c r="F59" s="454"/>
      <c r="G59" s="316"/>
      <c r="H59" s="106">
        <v>0</v>
      </c>
      <c r="I59" s="107">
        <v>0</v>
      </c>
    </row>
    <row r="60" spans="1:9" ht="12" customHeight="1" x14ac:dyDescent="0.25">
      <c r="A60" s="199">
        <v>3</v>
      </c>
      <c r="E60" s="454" t="s">
        <v>582</v>
      </c>
      <c r="F60" s="454"/>
      <c r="G60" s="316"/>
      <c r="H60" s="106">
        <v>0</v>
      </c>
      <c r="I60" s="107">
        <v>0</v>
      </c>
    </row>
    <row r="61" spans="1:9" ht="12" customHeight="1" x14ac:dyDescent="0.25">
      <c r="A61" s="199">
        <v>3</v>
      </c>
      <c r="E61" s="454" t="s">
        <v>81</v>
      </c>
      <c r="F61" s="454"/>
      <c r="G61" s="316"/>
      <c r="H61" s="106">
        <v>0</v>
      </c>
      <c r="I61" s="107">
        <v>0</v>
      </c>
    </row>
    <row r="62" spans="1:9" ht="12" customHeight="1" x14ac:dyDescent="0.25">
      <c r="A62" s="199">
        <v>3</v>
      </c>
      <c r="E62" s="454" t="s">
        <v>82</v>
      </c>
      <c r="F62" s="454"/>
      <c r="G62" s="316"/>
      <c r="H62" s="106">
        <v>0</v>
      </c>
      <c r="I62" s="107">
        <v>0</v>
      </c>
    </row>
    <row r="63" spans="1:9" ht="12" customHeight="1" x14ac:dyDescent="0.25">
      <c r="A63" s="199">
        <v>3</v>
      </c>
      <c r="E63" s="454" t="s">
        <v>930</v>
      </c>
      <c r="F63" s="454"/>
      <c r="G63" s="316"/>
      <c r="H63" s="106">
        <v>0</v>
      </c>
      <c r="I63" s="107">
        <v>0</v>
      </c>
    </row>
    <row r="64" spans="1:9" ht="12" customHeight="1" x14ac:dyDescent="0.25">
      <c r="A64" s="199">
        <v>3</v>
      </c>
      <c r="E64" s="454" t="s">
        <v>739</v>
      </c>
      <c r="F64" s="454"/>
      <c r="G64" s="316"/>
      <c r="H64" s="106">
        <v>0</v>
      </c>
      <c r="I64" s="107">
        <v>0</v>
      </c>
    </row>
    <row r="65" spans="1:9" ht="12" customHeight="1" x14ac:dyDescent="0.25">
      <c r="A65" s="199">
        <v>3</v>
      </c>
      <c r="E65" s="317" t="s">
        <v>741</v>
      </c>
      <c r="F65" s="317"/>
      <c r="G65" s="316"/>
      <c r="H65" s="112">
        <f>SUM(H58:H64)</f>
        <v>0</v>
      </c>
      <c r="I65" s="113">
        <f>SUM(I58:I64)</f>
        <v>0</v>
      </c>
    </row>
    <row r="66" spans="1:9" ht="12" customHeight="1" x14ac:dyDescent="0.25">
      <c r="A66" s="199">
        <v>3</v>
      </c>
      <c r="E66" s="317" t="s">
        <v>742</v>
      </c>
      <c r="F66" s="317"/>
      <c r="G66" s="328"/>
      <c r="H66" s="112">
        <f>H65+H54+H42</f>
        <v>0</v>
      </c>
      <c r="I66" s="113">
        <f>I65+I54+I42</f>
        <v>0</v>
      </c>
    </row>
    <row r="67" spans="1:9" ht="5.7" customHeight="1" x14ac:dyDescent="0.25">
      <c r="A67" s="199">
        <v>3</v>
      </c>
      <c r="E67" s="317"/>
      <c r="F67" s="317"/>
      <c r="G67" s="328"/>
      <c r="H67" s="106"/>
      <c r="I67" s="121"/>
    </row>
    <row r="68" spans="1:9" ht="12" customHeight="1" x14ac:dyDescent="0.25">
      <c r="A68" s="199">
        <v>3</v>
      </c>
      <c r="D68" s="201" t="s">
        <v>743</v>
      </c>
      <c r="E68" s="317" t="s">
        <v>931</v>
      </c>
      <c r="F68" s="317"/>
      <c r="G68" s="328"/>
      <c r="H68" s="106">
        <v>0</v>
      </c>
      <c r="I68" s="107">
        <v>0</v>
      </c>
    </row>
    <row r="69" spans="1:9" ht="6" customHeight="1" x14ac:dyDescent="0.25">
      <c r="A69" s="199">
        <v>3</v>
      </c>
      <c r="E69" s="317"/>
      <c r="F69" s="317"/>
      <c r="G69" s="328"/>
      <c r="H69" s="106"/>
      <c r="I69" s="121"/>
    </row>
    <row r="70" spans="1:9" ht="12" customHeight="1" x14ac:dyDescent="0.25">
      <c r="A70" s="199">
        <v>3</v>
      </c>
      <c r="E70" s="317" t="s">
        <v>745</v>
      </c>
      <c r="F70" s="317"/>
      <c r="G70" s="328"/>
      <c r="H70" s="112">
        <f>H66+H68</f>
        <v>0</v>
      </c>
      <c r="I70" s="113">
        <f>I66+I68</f>
        <v>0</v>
      </c>
    </row>
    <row r="71" spans="1:9" ht="12" hidden="1" customHeight="1" x14ac:dyDescent="0.25">
      <c r="A71" s="199">
        <v>1</v>
      </c>
      <c r="E71" s="317"/>
      <c r="F71" s="317"/>
      <c r="G71" s="328"/>
      <c r="H71" s="120"/>
      <c r="I71" s="121"/>
    </row>
    <row r="72" spans="1:9" ht="12" hidden="1" customHeight="1" x14ac:dyDescent="0.25">
      <c r="A72" s="199">
        <v>1</v>
      </c>
      <c r="E72" s="196" t="s">
        <v>932</v>
      </c>
      <c r="F72" s="317"/>
      <c r="G72" s="328"/>
      <c r="H72" s="120"/>
      <c r="I72" s="121"/>
    </row>
    <row r="73" spans="1:9" ht="12" hidden="1" customHeight="1" x14ac:dyDescent="0.25">
      <c r="A73" s="199">
        <v>1</v>
      </c>
      <c r="E73" s="455" t="s">
        <v>757</v>
      </c>
      <c r="F73" s="317"/>
      <c r="G73" s="328"/>
      <c r="H73" s="106">
        <v>0</v>
      </c>
      <c r="I73" s="107">
        <v>0</v>
      </c>
    </row>
    <row r="74" spans="1:9" ht="12" hidden="1" customHeight="1" x14ac:dyDescent="0.25">
      <c r="A74" s="199">
        <v>1</v>
      </c>
      <c r="E74" s="455" t="s">
        <v>758</v>
      </c>
      <c r="F74" s="317"/>
      <c r="G74" s="328"/>
      <c r="H74" s="106">
        <v>0</v>
      </c>
      <c r="I74" s="107">
        <v>0</v>
      </c>
    </row>
    <row r="75" spans="1:9" ht="12" hidden="1" customHeight="1" x14ac:dyDescent="0.25">
      <c r="A75" s="199">
        <v>1</v>
      </c>
      <c r="E75" s="196" t="s">
        <v>745</v>
      </c>
      <c r="F75" s="317"/>
      <c r="G75" s="328"/>
      <c r="H75" s="112">
        <f>SUM(H73:H74)</f>
        <v>0</v>
      </c>
      <c r="I75" s="113">
        <f>SUM(I73:I74)</f>
        <v>0</v>
      </c>
    </row>
    <row r="76" spans="1:9" ht="12" hidden="1" customHeight="1" x14ac:dyDescent="0.25">
      <c r="A76" s="199">
        <v>1</v>
      </c>
      <c r="E76" s="196"/>
      <c r="F76" s="317"/>
      <c r="G76" s="328"/>
      <c r="H76" s="120"/>
      <c r="I76" s="121"/>
    </row>
    <row r="77" spans="1:9" ht="48.75" customHeight="1" x14ac:dyDescent="0.25">
      <c r="A77" s="199">
        <v>3</v>
      </c>
      <c r="E77" s="971" t="s">
        <v>746</v>
      </c>
      <c r="F77" s="971"/>
      <c r="G77" s="971"/>
      <c r="H77" s="971"/>
      <c r="I77" s="971"/>
    </row>
    <row r="78" spans="1:9" x14ac:dyDescent="0.25">
      <c r="A78" s="199">
        <v>3</v>
      </c>
      <c r="E78" s="317"/>
      <c r="F78" s="317"/>
      <c r="G78" s="328"/>
      <c r="H78" s="106"/>
      <c r="I78" s="121"/>
    </row>
    <row r="79" spans="1:9" x14ac:dyDescent="0.25">
      <c r="A79" s="199">
        <v>1</v>
      </c>
      <c r="E79" s="296"/>
      <c r="F79" s="296"/>
      <c r="G79" s="316"/>
      <c r="H79" s="297" t="str">
        <f>Contents!F3</f>
        <v>20X2</v>
      </c>
      <c r="I79" s="298" t="str">
        <f>Contents!F4</f>
        <v>20X1</v>
      </c>
    </row>
    <row r="80" spans="1:9" ht="13.8" thickBot="1" x14ac:dyDescent="0.3">
      <c r="A80" s="199">
        <v>1</v>
      </c>
      <c r="E80" s="445"/>
      <c r="F80" s="445"/>
      <c r="G80" s="445"/>
      <c r="H80" s="446" t="s">
        <v>258</v>
      </c>
      <c r="I80" s="447" t="s">
        <v>258</v>
      </c>
    </row>
    <row r="81" spans="1:9" x14ac:dyDescent="0.25">
      <c r="A81" s="199">
        <v>3</v>
      </c>
      <c r="B81" s="199" t="s">
        <v>208</v>
      </c>
      <c r="C81" s="200">
        <v>81</v>
      </c>
      <c r="E81" s="304" t="str">
        <f ca="1">INDEX(TBLStructure[Full Note Title],MATCH(C81,TBLStructure[Model Reference],0))</f>
        <v>4.1D: Equity accounted investments</v>
      </c>
      <c r="F81" s="304"/>
      <c r="G81" s="296"/>
      <c r="H81" s="296"/>
      <c r="I81" s="296"/>
    </row>
    <row r="82" spans="1:9" ht="12" customHeight="1" x14ac:dyDescent="0.25">
      <c r="A82" s="199">
        <v>3</v>
      </c>
      <c r="E82" s="460" t="s">
        <v>748</v>
      </c>
      <c r="F82" s="460"/>
      <c r="G82" s="461"/>
      <c r="H82" s="106">
        <v>0</v>
      </c>
      <c r="I82" s="107">
        <v>0</v>
      </c>
    </row>
    <row r="83" spans="1:9" s="279" customFormat="1" x14ac:dyDescent="0.25">
      <c r="A83" s="279">
        <v>3</v>
      </c>
      <c r="C83" s="280"/>
      <c r="D83" s="202"/>
      <c r="E83" s="462" t="s">
        <v>749</v>
      </c>
      <c r="F83" s="462"/>
      <c r="G83" s="463"/>
      <c r="H83" s="358">
        <f>SUM(H81:H82)</f>
        <v>0</v>
      </c>
      <c r="I83" s="464">
        <f>SUM(I81:I82)</f>
        <v>0</v>
      </c>
    </row>
    <row r="84" spans="1:9" s="279" customFormat="1" x14ac:dyDescent="0.25">
      <c r="C84" s="280"/>
      <c r="D84" s="202"/>
      <c r="E84" s="472"/>
      <c r="F84" s="473"/>
      <c r="G84" s="474"/>
      <c r="H84" s="475"/>
      <c r="I84" s="476"/>
    </row>
    <row r="85" spans="1:9" s="382" customFormat="1" ht="12" customHeight="1" x14ac:dyDescent="0.25">
      <c r="A85" s="382">
        <v>3</v>
      </c>
      <c r="C85" s="383"/>
      <c r="D85" s="201" t="s">
        <v>933</v>
      </c>
      <c r="E85" s="971" t="s">
        <v>934</v>
      </c>
      <c r="F85" s="971"/>
      <c r="G85" s="971"/>
      <c r="H85" s="971"/>
      <c r="I85" s="477"/>
    </row>
    <row r="86" spans="1:9" s="382" customFormat="1" ht="12" customHeight="1" x14ac:dyDescent="0.25">
      <c r="A86" s="382">
        <v>3</v>
      </c>
      <c r="C86" s="383"/>
      <c r="D86" s="371"/>
      <c r="E86" s="296" t="s">
        <v>935</v>
      </c>
      <c r="F86" s="296"/>
      <c r="G86" s="296"/>
      <c r="H86" s="296"/>
      <c r="I86" s="477"/>
    </row>
    <row r="87" spans="1:9" s="279" customFormat="1" x14ac:dyDescent="0.25">
      <c r="A87" s="279">
        <v>3</v>
      </c>
      <c r="C87" s="280"/>
      <c r="D87" s="202"/>
      <c r="E87" s="471" t="s">
        <v>936</v>
      </c>
      <c r="F87" s="471"/>
      <c r="G87" s="471"/>
      <c r="H87" s="471"/>
      <c r="I87" s="471"/>
    </row>
    <row r="88" spans="1:9" s="279" customFormat="1" x14ac:dyDescent="0.25">
      <c r="A88" s="279">
        <v>3</v>
      </c>
      <c r="C88" s="280"/>
      <c r="D88" s="202"/>
      <c r="E88" s="471"/>
      <c r="F88" s="471"/>
      <c r="G88" s="471"/>
      <c r="H88" s="471"/>
      <c r="I88" s="471"/>
    </row>
    <row r="89" spans="1:9" s="279" customFormat="1" x14ac:dyDescent="0.25">
      <c r="A89" s="279">
        <v>3</v>
      </c>
      <c r="C89" s="280"/>
      <c r="D89" s="202"/>
      <c r="E89" s="471"/>
      <c r="F89" s="471"/>
      <c r="G89" s="471"/>
      <c r="H89" s="471"/>
      <c r="I89" s="471"/>
    </row>
    <row r="90" spans="1:9" ht="114" customHeight="1" x14ac:dyDescent="0.25">
      <c r="A90" s="199">
        <v>3</v>
      </c>
      <c r="E90" s="296"/>
      <c r="F90" s="296"/>
      <c r="G90" s="296"/>
      <c r="H90" s="296"/>
      <c r="I90" s="296"/>
    </row>
    <row r="91" spans="1:9" x14ac:dyDescent="0.25">
      <c r="A91" s="199">
        <v>3</v>
      </c>
      <c r="E91" s="296"/>
      <c r="F91" s="296"/>
      <c r="G91" s="296"/>
      <c r="H91" s="296"/>
      <c r="I91" s="296"/>
    </row>
    <row r="92" spans="1:9" x14ac:dyDescent="0.25">
      <c r="A92" s="199">
        <v>3</v>
      </c>
      <c r="E92" s="296"/>
      <c r="F92" s="296"/>
      <c r="G92" s="296"/>
      <c r="H92" s="296"/>
      <c r="I92" s="296"/>
    </row>
    <row r="93" spans="1:9" x14ac:dyDescent="0.25">
      <c r="A93" s="199">
        <v>3</v>
      </c>
      <c r="E93" s="296"/>
      <c r="F93" s="296"/>
      <c r="G93" s="316"/>
      <c r="H93" s="297" t="str">
        <f>Contents!F3</f>
        <v>20X2</v>
      </c>
      <c r="I93" s="298" t="str">
        <f>Contents!F4</f>
        <v>20X1</v>
      </c>
    </row>
    <row r="94" spans="1:9" ht="13.8" thickBot="1" x14ac:dyDescent="0.3">
      <c r="A94" s="199">
        <v>3</v>
      </c>
      <c r="E94" s="445"/>
      <c r="F94" s="445"/>
      <c r="G94" s="445"/>
      <c r="H94" s="446" t="s">
        <v>258</v>
      </c>
      <c r="I94" s="447" t="s">
        <v>258</v>
      </c>
    </row>
    <row r="95" spans="1:9" x14ac:dyDescent="0.25">
      <c r="A95" s="199">
        <v>3</v>
      </c>
      <c r="B95" s="199" t="s">
        <v>208</v>
      </c>
      <c r="C95" s="200">
        <v>82</v>
      </c>
      <c r="E95" s="304" t="str">
        <f ca="1">INDEX(TBLStructure[Full Note Title],MATCH(C95,TBLStructure[Model Reference],0))</f>
        <v>4.1E: Other investments</v>
      </c>
      <c r="F95" s="304"/>
      <c r="G95" s="304"/>
      <c r="H95" s="448"/>
      <c r="I95" s="449"/>
    </row>
    <row r="96" spans="1:9" ht="12" customHeight="1" x14ac:dyDescent="0.25">
      <c r="E96" s="503" t="s">
        <v>750</v>
      </c>
      <c r="F96" s="304"/>
      <c r="G96" s="304"/>
      <c r="H96" s="448"/>
      <c r="I96" s="449"/>
    </row>
    <row r="97" spans="1:9" ht="12" customHeight="1" x14ac:dyDescent="0.25">
      <c r="A97" s="199">
        <v>3</v>
      </c>
      <c r="E97" s="316" t="s">
        <v>751</v>
      </c>
      <c r="F97" s="316"/>
      <c r="G97" s="479"/>
      <c r="H97" s="106"/>
      <c r="I97" s="107"/>
    </row>
    <row r="98" spans="1:9" ht="12" customHeight="1" x14ac:dyDescent="0.25">
      <c r="A98" s="199">
        <v>3</v>
      </c>
      <c r="E98" s="452" t="s">
        <v>752</v>
      </c>
      <c r="F98" s="452"/>
      <c r="G98" s="479"/>
      <c r="H98" s="106">
        <v>0</v>
      </c>
      <c r="I98" s="107">
        <v>0</v>
      </c>
    </row>
    <row r="99" spans="1:9" ht="12" customHeight="1" x14ac:dyDescent="0.25">
      <c r="A99" s="199">
        <v>3</v>
      </c>
      <c r="E99" s="452" t="s">
        <v>753</v>
      </c>
      <c r="F99" s="452"/>
      <c r="G99" s="479"/>
      <c r="H99" s="106">
        <v>0</v>
      </c>
      <c r="I99" s="107">
        <v>0</v>
      </c>
    </row>
    <row r="100" spans="1:9" ht="12" customHeight="1" x14ac:dyDescent="0.25">
      <c r="A100" s="199">
        <v>3</v>
      </c>
      <c r="E100" s="316" t="s">
        <v>754</v>
      </c>
      <c r="F100" s="316"/>
      <c r="G100" s="479"/>
      <c r="H100" s="106">
        <v>0</v>
      </c>
      <c r="I100" s="107">
        <v>0</v>
      </c>
    </row>
    <row r="101" spans="1:9" ht="12" customHeight="1" x14ac:dyDescent="0.25">
      <c r="A101" s="199">
        <v>3</v>
      </c>
      <c r="E101" s="316" t="s">
        <v>355</v>
      </c>
      <c r="F101" s="316"/>
      <c r="G101" s="479"/>
      <c r="H101" s="106">
        <v>0</v>
      </c>
      <c r="I101" s="107">
        <v>0</v>
      </c>
    </row>
    <row r="102" spans="1:9" s="279" customFormat="1" x14ac:dyDescent="0.25">
      <c r="A102" s="279">
        <v>3</v>
      </c>
      <c r="C102" s="280"/>
      <c r="D102" s="202"/>
      <c r="E102" s="465" t="s">
        <v>755</v>
      </c>
      <c r="F102" s="465"/>
      <c r="G102" s="466"/>
      <c r="H102" s="358">
        <f>SUM(H95:H101)</f>
        <v>0</v>
      </c>
      <c r="I102" s="464">
        <f>SUM(I95:I101)</f>
        <v>0</v>
      </c>
    </row>
    <row r="103" spans="1:9" s="279" customFormat="1" x14ac:dyDescent="0.25">
      <c r="C103" s="280"/>
      <c r="D103" s="202"/>
      <c r="E103" s="470"/>
      <c r="F103" s="470"/>
      <c r="G103" s="470"/>
      <c r="H103" s="470"/>
      <c r="I103" s="471"/>
    </row>
    <row r="104" spans="1:9" s="279" customFormat="1" ht="12.75" customHeight="1" x14ac:dyDescent="0.25">
      <c r="C104" s="280"/>
      <c r="D104" s="202"/>
      <c r="E104" s="986" t="s">
        <v>937</v>
      </c>
      <c r="F104" s="986"/>
      <c r="G104" s="986"/>
      <c r="H104" s="986"/>
      <c r="I104" s="986"/>
    </row>
    <row r="105" spans="1:9" s="279" customFormat="1" ht="12.75" customHeight="1" x14ac:dyDescent="0.25">
      <c r="C105" s="280"/>
      <c r="D105" s="202"/>
      <c r="E105" s="986"/>
      <c r="F105" s="986"/>
      <c r="G105" s="986"/>
      <c r="H105" s="986"/>
      <c r="I105" s="986"/>
    </row>
    <row r="106" spans="1:9" s="279" customFormat="1" ht="12.75" customHeight="1" x14ac:dyDescent="0.25">
      <c r="C106" s="280"/>
      <c r="D106" s="202"/>
      <c r="E106" s="986"/>
      <c r="F106" s="986"/>
      <c r="G106" s="986"/>
      <c r="H106" s="986"/>
      <c r="I106" s="986"/>
    </row>
    <row r="107" spans="1:9" ht="12" customHeight="1" x14ac:dyDescent="0.25">
      <c r="A107" s="199">
        <v>3</v>
      </c>
      <c r="E107" s="482"/>
      <c r="F107" s="482"/>
      <c r="G107" s="482"/>
      <c r="H107" s="482"/>
      <c r="I107" s="483"/>
    </row>
    <row r="108" spans="1:9" ht="12" customHeight="1" x14ac:dyDescent="0.25">
      <c r="A108" s="199">
        <v>3</v>
      </c>
      <c r="B108" s="199" t="s">
        <v>208</v>
      </c>
      <c r="C108" s="200">
        <v>83</v>
      </c>
      <c r="E108" s="484" t="str">
        <f ca="1">INDEX(TBLStructure[Full Note Title],MATCH(C108,TBLStructure[Model Reference],0))</f>
        <v>4.1F: Other financial assets</v>
      </c>
      <c r="F108" s="484"/>
      <c r="G108" s="331"/>
      <c r="H108" s="485"/>
      <c r="I108" s="296"/>
    </row>
    <row r="109" spans="1:9" ht="12" customHeight="1" x14ac:dyDescent="0.25">
      <c r="A109" s="199">
        <v>3</v>
      </c>
      <c r="E109" s="486" t="s">
        <v>767</v>
      </c>
      <c r="F109" s="486"/>
      <c r="G109" s="331"/>
      <c r="H109" s="332">
        <v>0</v>
      </c>
      <c r="I109" s="107">
        <v>0</v>
      </c>
    </row>
    <row r="110" spans="1:9" ht="12" customHeight="1" x14ac:dyDescent="0.25">
      <c r="A110" s="199">
        <v>3</v>
      </c>
      <c r="E110" s="196" t="s">
        <v>768</v>
      </c>
      <c r="F110" s="196"/>
      <c r="G110" s="331"/>
      <c r="H110" s="118">
        <f>SUM(H109)</f>
        <v>0</v>
      </c>
      <c r="I110" s="113">
        <f>SUM(I109)</f>
        <v>0</v>
      </c>
    </row>
    <row r="111" spans="1:9" x14ac:dyDescent="0.25">
      <c r="A111" s="199">
        <v>3</v>
      </c>
      <c r="E111" s="196"/>
      <c r="F111" s="196"/>
      <c r="G111" s="331"/>
      <c r="H111" s="487"/>
      <c r="I111" s="121"/>
    </row>
    <row r="112" spans="1:9" x14ac:dyDescent="0.25">
      <c r="A112" s="199">
        <v>1</v>
      </c>
      <c r="E112" s="316"/>
      <c r="F112" s="316"/>
      <c r="G112" s="488"/>
      <c r="H112" s="106"/>
      <c r="I112" s="107"/>
    </row>
    <row r="114" ht="12.75" customHeight="1" x14ac:dyDescent="0.25"/>
    <row r="115" ht="25.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25.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61" ht="13.5" customHeight="1" x14ac:dyDescent="0.25"/>
    <row r="171" ht="151.5" customHeight="1" x14ac:dyDescent="0.25"/>
    <row r="179" ht="24" customHeight="1" x14ac:dyDescent="0.25"/>
    <row r="180" ht="12.75" customHeight="1" x14ac:dyDescent="0.25"/>
    <row r="181" ht="12.75" customHeight="1" x14ac:dyDescent="0.25"/>
    <row r="185" ht="12.75" customHeight="1" x14ac:dyDescent="0.25"/>
  </sheetData>
  <mergeCells count="9">
    <mergeCell ref="E104:I106"/>
    <mergeCell ref="E85:H85"/>
    <mergeCell ref="E47:I47"/>
    <mergeCell ref="B2:C2"/>
    <mergeCell ref="E13:I13"/>
    <mergeCell ref="E44:I44"/>
    <mergeCell ref="E45:I45"/>
    <mergeCell ref="E46:I46"/>
    <mergeCell ref="E77:I77"/>
  </mergeCells>
  <printOptions horizontalCentered="1"/>
  <pageMargins left="0.23622047244094491" right="0.23622047244094491" top="0.74803149606299213" bottom="0.74803149606299213" header="0.31496062992125984" footer="0.31496062992125984"/>
  <pageSetup paperSize="9" scale="99" fitToHeight="0" orientation="portrait" r:id="rId1"/>
  <rowBreaks count="1" manualBreakCount="1">
    <brk id="54" min="4" max="8" man="1"/>
  </rowBreaks>
  <customProperties>
    <customPr name="_pios_id" r:id="rId2"/>
  </customPropertie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38934-A436-469C-9AF2-04F766C55ABE}">
  <sheetPr codeName="Sheet28">
    <tabColor theme="8" tint="-0.249977111117893"/>
  </sheetPr>
  <dimension ref="A1:S583"/>
  <sheetViews>
    <sheetView showGridLines="0" view="pageBreakPreview" topLeftCell="D1" zoomScaleNormal="100" zoomScaleSheetLayoutView="100" workbookViewId="0">
      <selection activeCell="D1" sqref="D1"/>
    </sheetView>
  </sheetViews>
  <sheetFormatPr defaultRowHeight="13.2" x14ac:dyDescent="0.25"/>
  <cols>
    <col min="1" max="1" width="4.44140625" style="199" hidden="1" customWidth="1"/>
    <col min="2" max="2" width="5.21875" style="199" hidden="1" customWidth="1"/>
    <col min="3" max="3" width="7.21875" style="200" hidden="1" customWidth="1"/>
    <col min="4" max="4" width="29.44140625" style="201" customWidth="1"/>
    <col min="5" max="5" width="62" style="201" customWidth="1"/>
    <col min="6" max="10" width="10.77734375" style="201" customWidth="1"/>
    <col min="11" max="11" width="11.77734375" style="201" customWidth="1"/>
    <col min="12" max="12" width="12.77734375" style="199" customWidth="1"/>
    <col min="13" max="9658" width="9.109375" style="199"/>
    <col min="9659" max="9659" width="9.21875" style="199" customWidth="1"/>
    <col min="9660" max="16384" width="9.109375" style="199"/>
  </cols>
  <sheetData>
    <row r="1" spans="1:12" x14ac:dyDescent="0.25">
      <c r="A1" s="199" t="s">
        <v>0</v>
      </c>
      <c r="B1" s="957" t="s">
        <v>206</v>
      </c>
      <c r="C1" s="957"/>
      <c r="D1" s="201" t="s">
        <v>769</v>
      </c>
    </row>
    <row r="2" spans="1:12" ht="15" customHeight="1" x14ac:dyDescent="0.25">
      <c r="A2" s="199">
        <v>3</v>
      </c>
      <c r="B2" s="199" t="s">
        <v>497</v>
      </c>
      <c r="C2" s="200">
        <v>84</v>
      </c>
      <c r="E2" s="295" t="str">
        <f ca="1">INDEX(TBLStructure[Number],MATCH(C2,TBLStructure[Model Reference],0))&amp;"."&amp;INDEX(TBLStructure[Sub Number],MATCH(C2,TBLStructure[Model Reference],0))&amp;" "&amp;INDEX(TBLStructure[Sub-category],MATCH(C2,TBLStructure[Model Reference],0))</f>
        <v>4.2 Administered - Non-Financial Assets</v>
      </c>
      <c r="F2" s="295"/>
      <c r="G2" s="295"/>
      <c r="H2" s="295"/>
      <c r="I2" s="295"/>
      <c r="J2" s="295"/>
      <c r="K2" s="295"/>
      <c r="L2" s="295"/>
    </row>
    <row r="3" spans="1:12" ht="15" customHeight="1" x14ac:dyDescent="0.25">
      <c r="A3" s="199">
        <v>3</v>
      </c>
      <c r="E3" s="196"/>
      <c r="F3" s="329"/>
      <c r="G3" s="330"/>
      <c r="H3" s="482"/>
      <c r="I3" s="482"/>
      <c r="J3" s="482"/>
      <c r="K3" s="482"/>
      <c r="L3" s="482"/>
    </row>
    <row r="4" spans="1:12" ht="16.5" customHeight="1" x14ac:dyDescent="0.25">
      <c r="A4" s="199">
        <v>3</v>
      </c>
      <c r="B4" s="199" t="s">
        <v>208</v>
      </c>
      <c r="C4" s="200">
        <v>84</v>
      </c>
      <c r="E4" s="489" t="s">
        <v>938</v>
      </c>
      <c r="F4" s="490"/>
      <c r="G4" s="490"/>
      <c r="H4" s="490"/>
      <c r="I4" s="490"/>
      <c r="J4" s="490"/>
      <c r="K4" s="490"/>
      <c r="L4" s="484"/>
    </row>
    <row r="5" spans="1:12" ht="12" customHeight="1" x14ac:dyDescent="0.25">
      <c r="A5" s="199">
        <v>3</v>
      </c>
      <c r="E5" s="484"/>
      <c r="F5" s="484"/>
      <c r="G5" s="484"/>
      <c r="H5" s="484"/>
      <c r="I5" s="484"/>
      <c r="J5" s="484"/>
      <c r="K5" s="484"/>
      <c r="L5" s="484"/>
    </row>
    <row r="6" spans="1:12" ht="12" customHeight="1" x14ac:dyDescent="0.25">
      <c r="A6" s="199">
        <v>3</v>
      </c>
      <c r="E6" s="491" t="str">
        <f>_xlfn.CONCAT("Reconciliation of the opening and closing balances of property, plant and equipment for "&amp; Contents!F3)&amp;" represented by"</f>
        <v>Reconciliation of the opening and closing balances of property, plant and equipment for 20X2 represented by</v>
      </c>
      <c r="F6" s="484"/>
      <c r="G6" s="484"/>
      <c r="H6" s="484"/>
      <c r="I6" s="484"/>
      <c r="J6" s="484"/>
      <c r="K6" s="484"/>
      <c r="L6" s="484"/>
    </row>
    <row r="7" spans="1:12" ht="39.6" customHeight="1" x14ac:dyDescent="0.25">
      <c r="A7" s="199">
        <v>3</v>
      </c>
      <c r="D7" s="252" t="s">
        <v>772</v>
      </c>
      <c r="E7" s="492"/>
      <c r="F7" s="493" t="s">
        <v>268</v>
      </c>
      <c r="G7" s="493" t="s">
        <v>269</v>
      </c>
      <c r="H7" s="494" t="s">
        <v>773</v>
      </c>
      <c r="I7" s="494" t="s">
        <v>271</v>
      </c>
      <c r="J7" s="494" t="s">
        <v>774</v>
      </c>
      <c r="K7" s="494" t="s">
        <v>775</v>
      </c>
      <c r="L7" s="493" t="s">
        <v>776</v>
      </c>
    </row>
    <row r="8" spans="1:12" x14ac:dyDescent="0.25">
      <c r="A8" s="199">
        <v>3</v>
      </c>
      <c r="E8" s="495"/>
      <c r="F8" s="496" t="s">
        <v>258</v>
      </c>
      <c r="G8" s="496" t="s">
        <v>258</v>
      </c>
      <c r="H8" s="496" t="s">
        <v>258</v>
      </c>
      <c r="I8" s="496" t="s">
        <v>258</v>
      </c>
      <c r="J8" s="496" t="s">
        <v>258</v>
      </c>
      <c r="K8" s="496" t="s">
        <v>258</v>
      </c>
      <c r="L8" s="496" t="s">
        <v>258</v>
      </c>
    </row>
    <row r="9" spans="1:12" ht="12" customHeight="1" x14ac:dyDescent="0.25">
      <c r="A9" s="199">
        <v>3</v>
      </c>
      <c r="E9" s="497" t="str">
        <f>_xlfn.CONCAT("As at 1 July "&amp;Contents!F4)</f>
        <v>As at 1 July 20X1</v>
      </c>
      <c r="F9" s="332"/>
      <c r="G9" s="332"/>
      <c r="H9" s="332"/>
      <c r="I9" s="332"/>
      <c r="J9" s="332"/>
      <c r="K9" s="332"/>
      <c r="L9" s="332"/>
    </row>
    <row r="10" spans="1:12" ht="12" customHeight="1" x14ac:dyDescent="0.25">
      <c r="A10" s="199">
        <v>3</v>
      </c>
      <c r="E10" s="327" t="s">
        <v>777</v>
      </c>
      <c r="F10" s="106">
        <v>0</v>
      </c>
      <c r="G10" s="106">
        <v>0</v>
      </c>
      <c r="H10" s="106">
        <v>0</v>
      </c>
      <c r="I10" s="106">
        <v>0</v>
      </c>
      <c r="J10" s="106">
        <v>0</v>
      </c>
      <c r="K10" s="106">
        <v>0</v>
      </c>
      <c r="L10" s="106">
        <f>SUM(F10:K10)</f>
        <v>0</v>
      </c>
    </row>
    <row r="11" spans="1:12" ht="23.25" customHeight="1" x14ac:dyDescent="0.25">
      <c r="A11" s="199">
        <v>3</v>
      </c>
      <c r="D11" s="39" t="s">
        <v>835</v>
      </c>
      <c r="E11" s="498" t="s">
        <v>779</v>
      </c>
      <c r="F11" s="106">
        <v>0</v>
      </c>
      <c r="G11" s="106">
        <v>0</v>
      </c>
      <c r="H11" s="106">
        <v>0</v>
      </c>
      <c r="I11" s="106">
        <v>0</v>
      </c>
      <c r="J11" s="106">
        <v>0</v>
      </c>
      <c r="K11" s="106">
        <v>0</v>
      </c>
      <c r="L11" s="106">
        <f>SUM(F11:K11)</f>
        <v>0</v>
      </c>
    </row>
    <row r="12" spans="1:12" ht="12" customHeight="1" x14ac:dyDescent="0.25">
      <c r="A12" s="199">
        <v>3</v>
      </c>
      <c r="E12" s="458" t="str">
        <f>_xlfn.CONCAT("Total as at 1 July "&amp;Contents!F4)</f>
        <v>Total as at 1 July 20X1</v>
      </c>
      <c r="F12" s="112">
        <f>SUM(F10:F11)</f>
        <v>0</v>
      </c>
      <c r="G12" s="112">
        <f t="shared" ref="G12:H12" si="0">SUM(G10:G11)</f>
        <v>0</v>
      </c>
      <c r="H12" s="112">
        <f t="shared" si="0"/>
        <v>0</v>
      </c>
      <c r="I12" s="112">
        <f>SUM(I10:I11)</f>
        <v>0</v>
      </c>
      <c r="J12" s="112">
        <f>SUM(J10:J11)</f>
        <v>0</v>
      </c>
      <c r="K12" s="112">
        <f>SUM(K10:K11)</f>
        <v>0</v>
      </c>
      <c r="L12" s="112">
        <f>SUM(L10:L11)</f>
        <v>0</v>
      </c>
    </row>
    <row r="13" spans="1:12" ht="12" customHeight="1" x14ac:dyDescent="0.25">
      <c r="A13" s="199">
        <v>3</v>
      </c>
      <c r="D13" s="499"/>
      <c r="E13" s="296" t="s">
        <v>780</v>
      </c>
      <c r="F13" s="500">
        <v>0</v>
      </c>
      <c r="G13" s="500">
        <v>0</v>
      </c>
      <c r="H13" s="500">
        <v>0</v>
      </c>
      <c r="I13" s="500">
        <v>0</v>
      </c>
      <c r="J13" s="500">
        <v>0</v>
      </c>
      <c r="K13" s="500">
        <v>0</v>
      </c>
      <c r="L13" s="106">
        <f>SUM(F13:K13)</f>
        <v>0</v>
      </c>
    </row>
    <row r="14" spans="1:12" ht="12" customHeight="1" x14ac:dyDescent="0.25">
      <c r="A14" s="199">
        <v>3</v>
      </c>
      <c r="D14" s="249"/>
      <c r="E14" s="458" t="str">
        <f>_xlfn.CONCAT("Adjusted total as at 1 July "&amp;Contents!F4)</f>
        <v>Adjusted total as at 1 July 20X1</v>
      </c>
      <c r="F14" s="112">
        <f t="shared" ref="F14:K14" si="1">F12+F13</f>
        <v>0</v>
      </c>
      <c r="G14" s="112">
        <f t="shared" si="1"/>
        <v>0</v>
      </c>
      <c r="H14" s="112">
        <f t="shared" si="1"/>
        <v>0</v>
      </c>
      <c r="I14" s="112">
        <f t="shared" si="1"/>
        <v>0</v>
      </c>
      <c r="J14" s="112">
        <f t="shared" si="1"/>
        <v>0</v>
      </c>
      <c r="K14" s="112">
        <f t="shared" si="1"/>
        <v>0</v>
      </c>
      <c r="L14" s="112">
        <f>SUM(L12:L13)</f>
        <v>0</v>
      </c>
    </row>
    <row r="15" spans="1:12" ht="12" customHeight="1" x14ac:dyDescent="0.25">
      <c r="A15" s="199">
        <v>3</v>
      </c>
      <c r="D15" s="964" t="s">
        <v>781</v>
      </c>
      <c r="E15" s="498" t="s">
        <v>782</v>
      </c>
      <c r="F15" s="106"/>
      <c r="G15" s="106"/>
      <c r="H15" s="106"/>
      <c r="I15" s="106"/>
      <c r="J15" s="106"/>
      <c r="K15" s="106"/>
      <c r="L15" s="106"/>
    </row>
    <row r="16" spans="1:12" x14ac:dyDescent="0.25">
      <c r="A16" s="199">
        <v>3</v>
      </c>
      <c r="D16" s="964"/>
      <c r="E16" s="501" t="s">
        <v>783</v>
      </c>
      <c r="F16" s="106">
        <v>0</v>
      </c>
      <c r="G16" s="106">
        <v>0</v>
      </c>
      <c r="H16" s="106">
        <v>0</v>
      </c>
      <c r="I16" s="106">
        <v>0</v>
      </c>
      <c r="J16" s="106">
        <v>0</v>
      </c>
      <c r="K16" s="106">
        <v>0</v>
      </c>
      <c r="L16" s="106">
        <f>SUM(F16:K16)</f>
        <v>0</v>
      </c>
    </row>
    <row r="17" spans="1:13" x14ac:dyDescent="0.25">
      <c r="A17" s="199">
        <v>3</v>
      </c>
      <c r="D17" s="252" t="s">
        <v>784</v>
      </c>
      <c r="E17" s="502" t="s">
        <v>785</v>
      </c>
      <c r="F17" s="106">
        <v>0</v>
      </c>
      <c r="G17" s="106">
        <v>0</v>
      </c>
      <c r="H17" s="106">
        <v>0</v>
      </c>
      <c r="I17" s="106">
        <v>0</v>
      </c>
      <c r="J17" s="106">
        <v>0</v>
      </c>
      <c r="K17" s="106">
        <v>0</v>
      </c>
      <c r="L17" s="106">
        <f t="shared" ref="L17:L34" si="2">SUM(F17:K17)</f>
        <v>0</v>
      </c>
    </row>
    <row r="18" spans="1:13" ht="12" customHeight="1" x14ac:dyDescent="0.25">
      <c r="A18" s="199">
        <v>3</v>
      </c>
      <c r="D18" s="202"/>
      <c r="E18" s="502" t="s">
        <v>786</v>
      </c>
      <c r="F18" s="106">
        <v>0</v>
      </c>
      <c r="G18" s="106">
        <v>0</v>
      </c>
      <c r="H18" s="106">
        <v>0</v>
      </c>
      <c r="I18" s="106">
        <v>0</v>
      </c>
      <c r="J18" s="106">
        <v>0</v>
      </c>
      <c r="K18" s="106">
        <v>0</v>
      </c>
      <c r="L18" s="106">
        <f t="shared" si="2"/>
        <v>0</v>
      </c>
    </row>
    <row r="19" spans="1:13" ht="12" customHeight="1" x14ac:dyDescent="0.25">
      <c r="A19" s="199">
        <v>3</v>
      </c>
      <c r="D19" s="39" t="s">
        <v>787</v>
      </c>
      <c r="E19" s="502" t="s">
        <v>788</v>
      </c>
      <c r="F19" s="106">
        <v>0</v>
      </c>
      <c r="G19" s="106">
        <v>0</v>
      </c>
      <c r="H19" s="106">
        <v>0</v>
      </c>
      <c r="I19" s="106">
        <v>0</v>
      </c>
      <c r="J19" s="106">
        <v>0</v>
      </c>
      <c r="K19" s="106">
        <v>0</v>
      </c>
      <c r="L19" s="106">
        <f t="shared" si="2"/>
        <v>0</v>
      </c>
    </row>
    <row r="20" spans="1:13" ht="23.4" x14ac:dyDescent="0.25">
      <c r="A20" s="199">
        <v>3</v>
      </c>
      <c r="D20" s="39" t="s">
        <v>789</v>
      </c>
      <c r="E20" s="316" t="s">
        <v>790</v>
      </c>
      <c r="F20" s="106">
        <v>0</v>
      </c>
      <c r="G20" s="106">
        <v>0</v>
      </c>
      <c r="H20" s="106">
        <v>0</v>
      </c>
      <c r="I20" s="106">
        <v>0</v>
      </c>
      <c r="J20" s="106">
        <v>0</v>
      </c>
      <c r="K20" s="106">
        <v>0</v>
      </c>
      <c r="L20" s="106">
        <f t="shared" si="2"/>
        <v>0</v>
      </c>
    </row>
    <row r="21" spans="1:13" ht="22.8" x14ac:dyDescent="0.25">
      <c r="A21" s="199">
        <v>3</v>
      </c>
      <c r="D21" s="193" t="s">
        <v>791</v>
      </c>
      <c r="E21" s="316" t="s">
        <v>792</v>
      </c>
      <c r="F21" s="106">
        <v>0</v>
      </c>
      <c r="G21" s="106">
        <v>0</v>
      </c>
      <c r="H21" s="106">
        <v>0</v>
      </c>
      <c r="I21" s="106">
        <v>0</v>
      </c>
      <c r="J21" s="106">
        <v>0</v>
      </c>
      <c r="K21" s="106">
        <v>0</v>
      </c>
      <c r="L21" s="106">
        <f t="shared" si="2"/>
        <v>0</v>
      </c>
      <c r="M21" s="106"/>
    </row>
    <row r="22" spans="1:13" ht="12" customHeight="1" x14ac:dyDescent="0.25">
      <c r="A22" s="199">
        <v>3</v>
      </c>
      <c r="D22" s="39" t="s">
        <v>834</v>
      </c>
      <c r="E22" s="316" t="s">
        <v>794</v>
      </c>
      <c r="F22" s="106">
        <v>0</v>
      </c>
      <c r="G22" s="106">
        <v>0</v>
      </c>
      <c r="H22" s="106">
        <v>0</v>
      </c>
      <c r="I22" s="106">
        <v>0</v>
      </c>
      <c r="J22" s="106">
        <v>0</v>
      </c>
      <c r="K22" s="106">
        <v>0</v>
      </c>
      <c r="L22" s="106">
        <f t="shared" si="2"/>
        <v>0</v>
      </c>
    </row>
    <row r="23" spans="1:13" ht="23.4" x14ac:dyDescent="0.25">
      <c r="A23" s="199">
        <v>3</v>
      </c>
      <c r="D23" s="39" t="s">
        <v>795</v>
      </c>
      <c r="E23" s="316" t="s">
        <v>796</v>
      </c>
      <c r="F23" s="106">
        <v>0</v>
      </c>
      <c r="G23" s="106">
        <v>0</v>
      </c>
      <c r="H23" s="106">
        <v>0</v>
      </c>
      <c r="I23" s="106">
        <v>0</v>
      </c>
      <c r="J23" s="106">
        <v>0</v>
      </c>
      <c r="K23" s="106">
        <v>0</v>
      </c>
      <c r="L23" s="106">
        <f t="shared" si="2"/>
        <v>0</v>
      </c>
    </row>
    <row r="24" spans="1:13" ht="12" customHeight="1" x14ac:dyDescent="0.25">
      <c r="A24" s="199">
        <v>3</v>
      </c>
      <c r="D24" s="39" t="s">
        <v>791</v>
      </c>
      <c r="E24" s="498" t="s">
        <v>797</v>
      </c>
      <c r="F24" s="106">
        <v>0</v>
      </c>
      <c r="G24" s="106">
        <v>0</v>
      </c>
      <c r="H24" s="106">
        <v>0</v>
      </c>
      <c r="I24" s="106">
        <v>0</v>
      </c>
      <c r="J24" s="106">
        <v>0</v>
      </c>
      <c r="K24" s="106">
        <v>0</v>
      </c>
      <c r="L24" s="106">
        <f t="shared" si="2"/>
        <v>0</v>
      </c>
    </row>
    <row r="25" spans="1:13" ht="23.4" x14ac:dyDescent="0.25">
      <c r="A25" s="199">
        <v>3</v>
      </c>
      <c r="D25" s="39" t="s">
        <v>795</v>
      </c>
      <c r="E25" s="316" t="s">
        <v>798</v>
      </c>
      <c r="F25" s="106">
        <v>0</v>
      </c>
      <c r="G25" s="106">
        <v>0</v>
      </c>
      <c r="H25" s="106">
        <v>0</v>
      </c>
      <c r="I25" s="106">
        <v>0</v>
      </c>
      <c r="J25" s="106">
        <v>0</v>
      </c>
      <c r="K25" s="106">
        <v>0</v>
      </c>
      <c r="L25" s="106">
        <f t="shared" si="2"/>
        <v>0</v>
      </c>
    </row>
    <row r="26" spans="1:13" ht="12" customHeight="1" x14ac:dyDescent="0.25">
      <c r="A26" s="199">
        <v>3</v>
      </c>
      <c r="D26" s="39" t="s">
        <v>799</v>
      </c>
      <c r="E26" s="316" t="s">
        <v>800</v>
      </c>
      <c r="F26" s="106">
        <v>0</v>
      </c>
      <c r="G26" s="106">
        <v>0</v>
      </c>
      <c r="H26" s="106">
        <v>0</v>
      </c>
      <c r="I26" s="106">
        <v>0</v>
      </c>
      <c r="J26" s="106">
        <v>0</v>
      </c>
      <c r="K26" s="106">
        <v>0</v>
      </c>
      <c r="L26" s="106">
        <f t="shared" si="2"/>
        <v>0</v>
      </c>
    </row>
    <row r="27" spans="1:13" ht="23.4" x14ac:dyDescent="0.25">
      <c r="A27" s="199">
        <v>3</v>
      </c>
      <c r="D27" s="39" t="s">
        <v>801</v>
      </c>
      <c r="E27" s="316" t="s">
        <v>215</v>
      </c>
      <c r="F27" s="106">
        <v>0</v>
      </c>
      <c r="G27" s="106">
        <v>0</v>
      </c>
      <c r="H27" s="106">
        <v>0</v>
      </c>
      <c r="I27" s="106">
        <v>0</v>
      </c>
      <c r="J27" s="106">
        <v>0</v>
      </c>
      <c r="K27" s="106">
        <v>0</v>
      </c>
      <c r="L27" s="106">
        <f t="shared" si="2"/>
        <v>0</v>
      </c>
    </row>
    <row r="28" spans="1:13" ht="12" customHeight="1" x14ac:dyDescent="0.25">
      <c r="A28" s="199">
        <v>3</v>
      </c>
      <c r="D28" s="252" t="s">
        <v>802</v>
      </c>
      <c r="E28" s="316" t="s">
        <v>803</v>
      </c>
      <c r="F28" s="106">
        <v>0</v>
      </c>
      <c r="G28" s="106">
        <v>0</v>
      </c>
      <c r="H28" s="106">
        <v>0</v>
      </c>
      <c r="I28" s="106">
        <v>0</v>
      </c>
      <c r="J28" s="106">
        <v>0</v>
      </c>
      <c r="K28" s="106">
        <v>0</v>
      </c>
      <c r="L28" s="106">
        <f t="shared" si="2"/>
        <v>0</v>
      </c>
    </row>
    <row r="29" spans="1:13" ht="23.4" x14ac:dyDescent="0.25">
      <c r="A29" s="199">
        <v>3</v>
      </c>
      <c r="D29" s="39" t="s">
        <v>804</v>
      </c>
      <c r="E29" s="316" t="s">
        <v>805</v>
      </c>
      <c r="F29" s="106"/>
      <c r="G29" s="106"/>
      <c r="H29" s="106"/>
      <c r="I29" s="106"/>
      <c r="J29" s="106"/>
      <c r="K29" s="106"/>
      <c r="L29" s="106">
        <f t="shared" si="2"/>
        <v>0</v>
      </c>
    </row>
    <row r="30" spans="1:13" ht="12" customHeight="1" x14ac:dyDescent="0.25">
      <c r="A30" s="199">
        <v>3</v>
      </c>
      <c r="D30" s="202"/>
      <c r="E30" s="452" t="s">
        <v>767</v>
      </c>
      <c r="F30" s="106">
        <v>0</v>
      </c>
      <c r="G30" s="106">
        <v>0</v>
      </c>
      <c r="H30" s="106">
        <v>0</v>
      </c>
      <c r="I30" s="106">
        <v>0</v>
      </c>
      <c r="J30" s="106">
        <v>0</v>
      </c>
      <c r="K30" s="106">
        <v>0</v>
      </c>
      <c r="L30" s="106">
        <f t="shared" si="2"/>
        <v>0</v>
      </c>
    </row>
    <row r="31" spans="1:13" ht="12" customHeight="1" x14ac:dyDescent="0.25">
      <c r="A31" s="199">
        <v>3</v>
      </c>
      <c r="D31" s="39" t="s">
        <v>791</v>
      </c>
      <c r="E31" s="316" t="s">
        <v>806</v>
      </c>
      <c r="F31" s="106">
        <v>0</v>
      </c>
      <c r="G31" s="106">
        <v>0</v>
      </c>
      <c r="H31" s="106">
        <v>0</v>
      </c>
      <c r="I31" s="106">
        <v>0</v>
      </c>
      <c r="J31" s="106">
        <v>0</v>
      </c>
      <c r="K31" s="106">
        <v>0</v>
      </c>
      <c r="L31" s="106">
        <f t="shared" si="2"/>
        <v>0</v>
      </c>
    </row>
    <row r="32" spans="1:13" ht="12" customHeight="1" x14ac:dyDescent="0.25">
      <c r="A32" s="199">
        <v>3</v>
      </c>
      <c r="D32" s="39" t="s">
        <v>799</v>
      </c>
      <c r="E32" s="316" t="s">
        <v>807</v>
      </c>
      <c r="F32" s="106"/>
      <c r="G32" s="106"/>
      <c r="H32" s="106"/>
      <c r="I32" s="106"/>
      <c r="J32" s="106"/>
      <c r="K32" s="106"/>
      <c r="L32" s="106">
        <f t="shared" si="2"/>
        <v>0</v>
      </c>
    </row>
    <row r="33" spans="1:12" ht="12" customHeight="1" x14ac:dyDescent="0.25">
      <c r="A33" s="199">
        <v>3</v>
      </c>
      <c r="E33" s="452" t="s">
        <v>808</v>
      </c>
      <c r="F33" s="106">
        <v>0</v>
      </c>
      <c r="G33" s="106">
        <v>0</v>
      </c>
      <c r="H33" s="106">
        <v>0</v>
      </c>
      <c r="I33" s="106">
        <v>0</v>
      </c>
      <c r="J33" s="106">
        <v>0</v>
      </c>
      <c r="K33" s="106">
        <v>0</v>
      </c>
      <c r="L33" s="106">
        <f t="shared" si="2"/>
        <v>0</v>
      </c>
    </row>
    <row r="34" spans="1:12" ht="12" customHeight="1" x14ac:dyDescent="0.25">
      <c r="A34" s="199">
        <v>3</v>
      </c>
      <c r="E34" s="502" t="s">
        <v>355</v>
      </c>
      <c r="F34" s="106">
        <v>0</v>
      </c>
      <c r="G34" s="106">
        <v>0</v>
      </c>
      <c r="H34" s="106">
        <v>0</v>
      </c>
      <c r="I34" s="106">
        <v>0</v>
      </c>
      <c r="J34" s="106">
        <v>0</v>
      </c>
      <c r="K34" s="106">
        <v>0</v>
      </c>
      <c r="L34" s="106">
        <f t="shared" si="2"/>
        <v>0</v>
      </c>
    </row>
    <row r="35" spans="1:12" ht="42.6" customHeight="1" x14ac:dyDescent="0.25">
      <c r="A35" s="199">
        <v>3</v>
      </c>
      <c r="D35" s="195"/>
      <c r="E35" s="492"/>
      <c r="F35" s="493" t="s">
        <v>268</v>
      </c>
      <c r="G35" s="493" t="s">
        <v>269</v>
      </c>
      <c r="H35" s="494" t="s">
        <v>773</v>
      </c>
      <c r="I35" s="494" t="s">
        <v>271</v>
      </c>
      <c r="J35" s="494" t="s">
        <v>774</v>
      </c>
      <c r="K35" s="494" t="s">
        <v>775</v>
      </c>
      <c r="L35" s="493" t="s">
        <v>776</v>
      </c>
    </row>
    <row r="36" spans="1:12" x14ac:dyDescent="0.25">
      <c r="A36" s="199">
        <v>3</v>
      </c>
      <c r="E36" s="495"/>
      <c r="F36" s="496" t="s">
        <v>258</v>
      </c>
      <c r="G36" s="496" t="s">
        <v>258</v>
      </c>
      <c r="H36" s="496" t="s">
        <v>258</v>
      </c>
      <c r="I36" s="496" t="s">
        <v>258</v>
      </c>
      <c r="J36" s="496" t="s">
        <v>258</v>
      </c>
      <c r="K36" s="496" t="s">
        <v>258</v>
      </c>
      <c r="L36" s="496" t="s">
        <v>258</v>
      </c>
    </row>
    <row r="37" spans="1:12" ht="23.4" customHeight="1" x14ac:dyDescent="0.25">
      <c r="A37" s="199">
        <v>3</v>
      </c>
      <c r="E37" s="504" t="str">
        <f>_xlfn.CONCAT("Total as at 30 June "&amp;Contents!F3)</f>
        <v>Total as at 30 June 20X2</v>
      </c>
      <c r="F37" s="112">
        <f t="shared" ref="F37:L37" si="3">SUM(F14:F34)</f>
        <v>0</v>
      </c>
      <c r="G37" s="112">
        <f t="shared" si="3"/>
        <v>0</v>
      </c>
      <c r="H37" s="112">
        <f t="shared" si="3"/>
        <v>0</v>
      </c>
      <c r="I37" s="112">
        <f t="shared" si="3"/>
        <v>0</v>
      </c>
      <c r="J37" s="112">
        <f t="shared" si="3"/>
        <v>0</v>
      </c>
      <c r="K37" s="112">
        <f t="shared" si="3"/>
        <v>0</v>
      </c>
      <c r="L37" s="112">
        <f t="shared" si="3"/>
        <v>0</v>
      </c>
    </row>
    <row r="38" spans="1:12" x14ac:dyDescent="0.25">
      <c r="A38" s="199">
        <v>3</v>
      </c>
      <c r="E38" s="505"/>
      <c r="F38" s="106"/>
      <c r="G38" s="106"/>
      <c r="H38" s="106"/>
      <c r="I38" s="106"/>
      <c r="J38" s="106"/>
      <c r="K38" s="106"/>
      <c r="L38" s="106"/>
    </row>
    <row r="39" spans="1:12" ht="13.2" customHeight="1" x14ac:dyDescent="0.25">
      <c r="A39" s="199">
        <v>1</v>
      </c>
      <c r="E39" s="306" t="str">
        <f>_xlfn.CONCAT("Total as at 30 June "&amp;Contents!F3)&amp;" represented by"</f>
        <v>Total as at 30 June 20X2 represented by</v>
      </c>
      <c r="F39" s="106"/>
      <c r="G39" s="106"/>
      <c r="H39" s="106"/>
      <c r="I39" s="106"/>
      <c r="J39" s="106"/>
      <c r="K39" s="106"/>
      <c r="L39" s="106"/>
    </row>
    <row r="40" spans="1:12" x14ac:dyDescent="0.25">
      <c r="A40" s="199">
        <v>3</v>
      </c>
      <c r="D40" s="964" t="s">
        <v>835</v>
      </c>
      <c r="E40" s="327" t="s">
        <v>777</v>
      </c>
      <c r="F40" s="106">
        <v>0</v>
      </c>
      <c r="G40" s="106">
        <v>0</v>
      </c>
      <c r="H40" s="106">
        <v>0</v>
      </c>
      <c r="I40" s="106">
        <v>0</v>
      </c>
      <c r="J40" s="106">
        <v>0</v>
      </c>
      <c r="K40" s="106">
        <v>0</v>
      </c>
      <c r="L40" s="106">
        <f>SUM(F40:K40)</f>
        <v>0</v>
      </c>
    </row>
    <row r="41" spans="1:12" x14ac:dyDescent="0.25">
      <c r="A41" s="199">
        <v>3</v>
      </c>
      <c r="D41" s="964"/>
      <c r="E41" s="327" t="s">
        <v>779</v>
      </c>
      <c r="F41" s="106">
        <v>0</v>
      </c>
      <c r="G41" s="106">
        <v>0</v>
      </c>
      <c r="H41" s="106">
        <v>0</v>
      </c>
      <c r="I41" s="106">
        <v>0</v>
      </c>
      <c r="J41" s="106">
        <v>0</v>
      </c>
      <c r="K41" s="106">
        <v>0</v>
      </c>
      <c r="L41" s="106">
        <f>SUM(F41:K41)</f>
        <v>0</v>
      </c>
    </row>
    <row r="42" spans="1:12" x14ac:dyDescent="0.25">
      <c r="A42" s="199">
        <v>3</v>
      </c>
      <c r="E42" s="506" t="str">
        <f>_xlfn.CONCAT("Total as at 30 June "&amp;Contents!F3)</f>
        <v>Total as at 30 June 20X2</v>
      </c>
      <c r="F42" s="112">
        <f>SUM(F39:F41)</f>
        <v>0</v>
      </c>
      <c r="G42" s="112">
        <f t="shared" ref="G42:L42" si="4">SUM(G39:G41)</f>
        <v>0</v>
      </c>
      <c r="H42" s="112">
        <f t="shared" si="4"/>
        <v>0</v>
      </c>
      <c r="I42" s="112">
        <f>SUM(I39:I41)</f>
        <v>0</v>
      </c>
      <c r="J42" s="112">
        <f>SUM(J39:J41)</f>
        <v>0</v>
      </c>
      <c r="K42" s="112">
        <f>SUM(K39:K41)</f>
        <v>0</v>
      </c>
      <c r="L42" s="112">
        <f t="shared" si="4"/>
        <v>0</v>
      </c>
    </row>
    <row r="43" spans="1:12" ht="13.2" customHeight="1" x14ac:dyDescent="0.25">
      <c r="A43" s="199">
        <v>1</v>
      </c>
      <c r="E43" s="507"/>
      <c r="F43" s="351"/>
      <c r="G43" s="351"/>
      <c r="H43" s="351"/>
      <c r="I43" s="351"/>
      <c r="J43" s="351"/>
      <c r="K43" s="351"/>
      <c r="L43" s="351"/>
    </row>
    <row r="44" spans="1:12" x14ac:dyDescent="0.25">
      <c r="A44" s="199">
        <v>3</v>
      </c>
      <c r="D44" s="39" t="s">
        <v>810</v>
      </c>
      <c r="E44" s="508" t="s">
        <v>811</v>
      </c>
      <c r="F44" s="358">
        <v>0</v>
      </c>
      <c r="G44" s="358">
        <v>0</v>
      </c>
      <c r="H44" s="358">
        <v>0</v>
      </c>
      <c r="I44" s="358">
        <v>0</v>
      </c>
      <c r="J44" s="358">
        <v>0</v>
      </c>
      <c r="K44" s="358">
        <v>0</v>
      </c>
      <c r="L44" s="358">
        <f>SUM(F44:K44)</f>
        <v>0</v>
      </c>
    </row>
    <row r="45" spans="1:12" ht="13.2" customHeight="1" x14ac:dyDescent="0.25">
      <c r="A45" s="199">
        <v>1</v>
      </c>
      <c r="E45" s="507"/>
      <c r="F45" s="351"/>
      <c r="G45" s="351"/>
      <c r="H45" s="351"/>
      <c r="I45" s="351"/>
      <c r="J45" s="351"/>
      <c r="K45" s="351"/>
      <c r="L45" s="351"/>
    </row>
    <row r="46" spans="1:12" x14ac:dyDescent="0.25">
      <c r="A46" s="199">
        <v>3</v>
      </c>
      <c r="D46" s="293" t="s">
        <v>812</v>
      </c>
      <c r="E46" s="508" t="s">
        <v>813</v>
      </c>
      <c r="F46" s="358">
        <v>0</v>
      </c>
      <c r="G46" s="358">
        <v>0</v>
      </c>
      <c r="H46" s="358">
        <v>0</v>
      </c>
      <c r="I46" s="358">
        <v>0</v>
      </c>
      <c r="J46" s="358">
        <v>0</v>
      </c>
      <c r="K46" s="358">
        <v>0</v>
      </c>
      <c r="L46" s="358">
        <f>SUM(F46:K46)</f>
        <v>0</v>
      </c>
    </row>
    <row r="47" spans="1:12" ht="4.95" customHeight="1" x14ac:dyDescent="0.25">
      <c r="A47" s="199">
        <v>3</v>
      </c>
      <c r="D47" s="293"/>
      <c r="E47" s="509"/>
      <c r="F47" s="321"/>
      <c r="G47" s="321"/>
      <c r="H47" s="321"/>
      <c r="I47" s="321"/>
      <c r="J47" s="321"/>
      <c r="K47" s="321"/>
      <c r="L47" s="321"/>
    </row>
    <row r="48" spans="1:12" ht="18" customHeight="1" x14ac:dyDescent="0.25">
      <c r="A48" s="199">
        <v>3</v>
      </c>
      <c r="D48" s="293"/>
      <c r="E48" s="992" t="s">
        <v>814</v>
      </c>
      <c r="F48" s="992"/>
      <c r="G48" s="992"/>
      <c r="H48" s="992"/>
      <c r="I48" s="992"/>
      <c r="J48" s="992"/>
      <c r="K48" s="992"/>
      <c r="L48" s="992"/>
    </row>
    <row r="49" spans="1:19" s="510" customFormat="1" x14ac:dyDescent="0.25">
      <c r="A49" s="279">
        <v>3</v>
      </c>
      <c r="C49" s="511"/>
      <c r="D49" s="393"/>
      <c r="E49" s="993" t="s">
        <v>939</v>
      </c>
      <c r="F49" s="993"/>
      <c r="G49" s="993"/>
      <c r="H49" s="993"/>
      <c r="I49" s="993"/>
      <c r="J49" s="993"/>
      <c r="K49" s="993"/>
      <c r="L49" s="993"/>
    </row>
    <row r="50" spans="1:19" s="279" customFormat="1" ht="13.8" x14ac:dyDescent="0.25">
      <c r="A50" s="279">
        <v>1</v>
      </c>
      <c r="B50" s="279" t="s">
        <v>208</v>
      </c>
      <c r="C50" s="280">
        <v>84</v>
      </c>
      <c r="D50" s="202"/>
      <c r="E50" s="990" t="s">
        <v>816</v>
      </c>
      <c r="F50" s="990"/>
      <c r="G50" s="990"/>
      <c r="H50" s="968"/>
      <c r="I50" s="968"/>
      <c r="J50" s="968"/>
      <c r="K50" s="968"/>
      <c r="L50" s="968"/>
    </row>
    <row r="51" spans="1:19" x14ac:dyDescent="0.25">
      <c r="A51" s="199">
        <v>1</v>
      </c>
      <c r="D51" s="513" t="s">
        <v>940</v>
      </c>
      <c r="E51" s="991" t="s">
        <v>941</v>
      </c>
      <c r="F51" s="991"/>
      <c r="G51" s="991"/>
      <c r="H51" s="316"/>
      <c r="I51" s="316"/>
      <c r="J51" s="316"/>
      <c r="K51" s="316"/>
      <c r="L51" s="316"/>
      <c r="S51" s="482"/>
    </row>
    <row r="52" spans="1:19" x14ac:dyDescent="0.25">
      <c r="A52" s="199">
        <v>1</v>
      </c>
      <c r="D52" s="193"/>
      <c r="E52" s="327"/>
      <c r="F52" s="512"/>
      <c r="G52" s="512"/>
      <c r="H52" s="316"/>
      <c r="I52" s="316"/>
      <c r="J52" s="316"/>
      <c r="K52" s="316"/>
      <c r="L52" s="316"/>
    </row>
    <row r="53" spans="1:19" ht="12" customHeight="1" x14ac:dyDescent="0.25">
      <c r="A53" s="199">
        <v>1</v>
      </c>
      <c r="D53" s="193" t="s">
        <v>817</v>
      </c>
      <c r="E53" s="296" t="s">
        <v>818</v>
      </c>
      <c r="F53" s="303"/>
      <c r="G53" s="303"/>
      <c r="H53" s="316"/>
      <c r="I53" s="316"/>
      <c r="J53" s="316"/>
      <c r="K53" s="316"/>
      <c r="L53" s="316"/>
    </row>
    <row r="54" spans="1:19" ht="4.95" customHeight="1" x14ac:dyDescent="0.25">
      <c r="A54" s="199">
        <v>1</v>
      </c>
      <c r="E54" s="316"/>
      <c r="F54" s="316"/>
      <c r="G54" s="316"/>
      <c r="H54" s="316"/>
      <c r="I54" s="316"/>
      <c r="J54" s="316"/>
      <c r="K54" s="316"/>
      <c r="L54" s="316"/>
    </row>
    <row r="55" spans="1:19" ht="4.95" customHeight="1" x14ac:dyDescent="0.25">
      <c r="A55" s="199">
        <v>1</v>
      </c>
      <c r="E55" s="323"/>
      <c r="F55" s="323"/>
      <c r="G55" s="323"/>
      <c r="H55" s="316"/>
      <c r="I55" s="296"/>
      <c r="J55" s="296"/>
      <c r="K55" s="296"/>
      <c r="L55" s="296"/>
    </row>
    <row r="56" spans="1:19" ht="23.25" customHeight="1" x14ac:dyDescent="0.25">
      <c r="A56" s="199">
        <v>1</v>
      </c>
      <c r="D56" s="39" t="s">
        <v>819</v>
      </c>
      <c r="E56" s="514" t="s">
        <v>820</v>
      </c>
      <c r="F56" s="320"/>
      <c r="G56" s="320"/>
      <c r="H56" s="503"/>
      <c r="I56" s="471"/>
      <c r="J56" s="471"/>
      <c r="K56" s="471"/>
      <c r="L56" s="471"/>
    </row>
    <row r="57" spans="1:19" ht="27.75" customHeight="1" x14ac:dyDescent="0.25">
      <c r="A57" s="199">
        <v>1</v>
      </c>
      <c r="D57" s="257" t="s">
        <v>942</v>
      </c>
      <c r="E57" s="990" t="s">
        <v>943</v>
      </c>
      <c r="F57" s="990"/>
      <c r="G57" s="990"/>
      <c r="H57" s="990"/>
      <c r="I57" s="990"/>
      <c r="J57" s="990"/>
      <c r="K57" s="990"/>
      <c r="L57" s="990"/>
    </row>
    <row r="58" spans="1:19" ht="12" customHeight="1" x14ac:dyDescent="0.25">
      <c r="A58" s="199">
        <v>1</v>
      </c>
      <c r="E58" s="296"/>
      <c r="F58" s="303"/>
      <c r="G58" s="303"/>
      <c r="H58" s="316"/>
      <c r="I58" s="296"/>
      <c r="J58" s="296"/>
      <c r="K58" s="296"/>
      <c r="L58" s="296"/>
    </row>
    <row r="59" spans="1:19" ht="12" customHeight="1" x14ac:dyDescent="0.25">
      <c r="A59" s="199">
        <v>1</v>
      </c>
      <c r="D59" s="960" t="s">
        <v>944</v>
      </c>
      <c r="E59" s="103" t="s">
        <v>824</v>
      </c>
      <c r="F59" s="111"/>
      <c r="G59" s="120"/>
      <c r="H59" s="303"/>
      <c r="I59" s="296"/>
      <c r="J59" s="296"/>
      <c r="K59" s="296"/>
      <c r="L59" s="296"/>
    </row>
    <row r="60" spans="1:19" x14ac:dyDescent="0.25">
      <c r="A60" s="199">
        <v>1</v>
      </c>
      <c r="D60" s="960"/>
      <c r="E60" s="988" t="s">
        <v>945</v>
      </c>
      <c r="F60" s="988"/>
      <c r="G60" s="988"/>
      <c r="H60" s="988"/>
      <c r="I60" s="988"/>
      <c r="J60" s="988"/>
      <c r="K60" s="988"/>
      <c r="L60" s="988"/>
    </row>
    <row r="61" spans="1:19" ht="12" customHeight="1" x14ac:dyDescent="0.25">
      <c r="A61" s="199">
        <v>1</v>
      </c>
      <c r="E61" s="174"/>
      <c r="F61" s="515"/>
      <c r="G61" s="515"/>
      <c r="H61" s="303"/>
      <c r="I61" s="296"/>
      <c r="J61" s="296"/>
      <c r="K61" s="296"/>
      <c r="L61" s="296"/>
    </row>
    <row r="62" spans="1:19" x14ac:dyDescent="0.25">
      <c r="E62" s="989" t="s">
        <v>832</v>
      </c>
      <c r="F62" s="989"/>
      <c r="G62" s="989"/>
      <c r="H62" s="989"/>
      <c r="I62" s="989"/>
      <c r="J62" s="989"/>
      <c r="K62" s="989"/>
      <c r="L62" s="989"/>
    </row>
    <row r="63" spans="1:19" x14ac:dyDescent="0.25">
      <c r="E63" s="989"/>
      <c r="F63" s="989"/>
      <c r="G63" s="989"/>
      <c r="H63" s="989"/>
      <c r="I63" s="989"/>
      <c r="J63" s="989"/>
      <c r="K63" s="989"/>
      <c r="L63" s="989"/>
    </row>
    <row r="66" ht="13.2"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82" ht="12.75" customHeight="1" x14ac:dyDescent="0.25"/>
    <row r="97" ht="25.5" customHeight="1" x14ac:dyDescent="0.25"/>
    <row r="582" spans="3:11" x14ac:dyDescent="0.25">
      <c r="H582" s="249"/>
    </row>
    <row r="583" spans="3:11" s="519" customFormat="1" ht="11.4" x14ac:dyDescent="0.2">
      <c r="C583" s="518"/>
      <c r="D583" s="249"/>
      <c r="E583" s="201"/>
      <c r="F583" s="201"/>
      <c r="G583" s="201"/>
      <c r="H583" s="201"/>
      <c r="I583" s="249"/>
      <c r="J583" s="249"/>
      <c r="K583" s="249"/>
    </row>
  </sheetData>
  <mergeCells count="11">
    <mergeCell ref="B1:C1"/>
    <mergeCell ref="D15:D16"/>
    <mergeCell ref="D40:D41"/>
    <mergeCell ref="E48:L48"/>
    <mergeCell ref="E49:L49"/>
    <mergeCell ref="D59:D60"/>
    <mergeCell ref="E60:L60"/>
    <mergeCell ref="E62:L63"/>
    <mergeCell ref="E50:L50"/>
    <mergeCell ref="E51:G51"/>
    <mergeCell ref="E57:L57"/>
  </mergeCells>
  <printOptions horizontalCentered="1"/>
  <pageMargins left="0.23622047244094491" right="0.23622047244094491" top="0.74803149606299213" bottom="0.74803149606299213" header="0.31496062992125984" footer="0.31496062992125984"/>
  <pageSetup paperSize="9" scale="84" fitToWidth="0" fitToHeight="0" orientation="landscape" r:id="rId1"/>
  <rowBreaks count="1" manualBreakCount="1">
    <brk id="34" min="4" max="11" man="1"/>
  </rowBreaks>
  <customProperties>
    <customPr name="_pios_id" r:id="rId2"/>
  </customProperties>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DCCFA-C080-429C-B78D-CCA22AFAD1F3}">
  <sheetPr codeName="Sheet11">
    <tabColor theme="8" tint="-0.249977111117893"/>
  </sheetPr>
  <dimension ref="A1:H56"/>
  <sheetViews>
    <sheetView showGridLines="0" view="pageBreakPreview" topLeftCell="D1" zoomScaleNormal="100" zoomScaleSheetLayoutView="100" workbookViewId="0">
      <selection activeCell="G19" sqref="G19:H20"/>
    </sheetView>
  </sheetViews>
  <sheetFormatPr defaultColWidth="9.21875" defaultRowHeight="13.8" x14ac:dyDescent="0.25"/>
  <cols>
    <col min="1" max="1" width="4" style="1" hidden="1" customWidth="1"/>
    <col min="2" max="2" width="4.21875" style="1" hidden="1" customWidth="1"/>
    <col min="3" max="3" width="4.44140625" style="219" hidden="1" customWidth="1"/>
    <col min="4" max="4" width="16.88671875" style="3" customWidth="1"/>
    <col min="5" max="5" width="49.21875" style="1" customWidth="1"/>
    <col min="6" max="7" width="10.44140625" style="1" customWidth="1"/>
    <col min="8" max="8" width="10.21875" style="1" customWidth="1"/>
    <col min="9" max="16384" width="9.21875" style="1"/>
  </cols>
  <sheetData>
    <row r="1" spans="1:8" ht="23.4" x14ac:dyDescent="0.25">
      <c r="A1" s="1" t="s">
        <v>0</v>
      </c>
      <c r="B1" s="922" t="s">
        <v>206</v>
      </c>
      <c r="C1" s="922"/>
      <c r="D1" s="4" t="s">
        <v>769</v>
      </c>
    </row>
    <row r="2" spans="1:8" ht="12" hidden="1" customHeight="1" x14ac:dyDescent="0.25">
      <c r="A2" s="1">
        <v>1</v>
      </c>
      <c r="E2" s="482"/>
      <c r="F2" s="482"/>
      <c r="G2" s="520" t="str">
        <f>Contents!F3</f>
        <v>20X2</v>
      </c>
      <c r="H2" s="521" t="str">
        <f>Contents!F4</f>
        <v>20X1</v>
      </c>
    </row>
    <row r="3" spans="1:8" ht="12" hidden="1" customHeight="1" thickBot="1" x14ac:dyDescent="0.3">
      <c r="A3" s="1">
        <v>1</v>
      </c>
      <c r="E3" s="445"/>
      <c r="F3" s="445"/>
      <c r="G3" s="446" t="s">
        <v>258</v>
      </c>
      <c r="H3" s="447" t="s">
        <v>258</v>
      </c>
    </row>
    <row r="4" spans="1:8" ht="12" hidden="1" customHeight="1" x14ac:dyDescent="0.25">
      <c r="A4" s="1">
        <v>1</v>
      </c>
      <c r="B4" s="199" t="s">
        <v>208</v>
      </c>
      <c r="C4" s="200">
        <v>85</v>
      </c>
      <c r="D4" s="201"/>
      <c r="E4" s="490" t="e">
        <f>INDEX(TBLStructure[Full Note Title],MATCH(C4,TBLStructure[Model Reference],0))</f>
        <v>#N/A</v>
      </c>
      <c r="F4" s="490"/>
      <c r="G4" s="490"/>
      <c r="H4" s="522"/>
    </row>
    <row r="5" spans="1:8" ht="12" hidden="1" customHeight="1" x14ac:dyDescent="0.25">
      <c r="A5" s="1">
        <v>1</v>
      </c>
      <c r="D5" s="3" t="s">
        <v>946</v>
      </c>
      <c r="E5" s="523" t="s">
        <v>947</v>
      </c>
      <c r="F5" s="523"/>
      <c r="G5" s="332">
        <v>0</v>
      </c>
      <c r="H5" s="524">
        <v>0</v>
      </c>
    </row>
    <row r="6" spans="1:8" ht="12" hidden="1" customHeight="1" x14ac:dyDescent="0.25">
      <c r="A6" s="1">
        <v>1</v>
      </c>
      <c r="D6" s="3" t="s">
        <v>948</v>
      </c>
      <c r="E6" s="525" t="s">
        <v>782</v>
      </c>
      <c r="F6" s="525"/>
      <c r="G6" s="332"/>
      <c r="H6" s="524"/>
    </row>
    <row r="7" spans="1:8" ht="12" hidden="1" customHeight="1" x14ac:dyDescent="0.25">
      <c r="A7" s="1">
        <v>1</v>
      </c>
      <c r="E7" s="526" t="s">
        <v>783</v>
      </c>
      <c r="F7" s="526"/>
      <c r="G7" s="332">
        <v>0</v>
      </c>
      <c r="H7" s="524">
        <v>0</v>
      </c>
    </row>
    <row r="8" spans="1:8" ht="12" hidden="1" customHeight="1" x14ac:dyDescent="0.25">
      <c r="A8" s="1">
        <v>1</v>
      </c>
      <c r="E8" s="526" t="s">
        <v>590</v>
      </c>
      <c r="F8" s="526"/>
      <c r="G8" s="332">
        <v>0</v>
      </c>
      <c r="H8" s="524">
        <v>0</v>
      </c>
    </row>
    <row r="9" spans="1:8" ht="12" hidden="1" customHeight="1" x14ac:dyDescent="0.25">
      <c r="A9" s="1">
        <v>1</v>
      </c>
      <c r="E9" s="526" t="s">
        <v>786</v>
      </c>
      <c r="F9" s="526"/>
      <c r="G9" s="332">
        <v>0</v>
      </c>
      <c r="H9" s="524">
        <v>0</v>
      </c>
    </row>
    <row r="10" spans="1:8" ht="12" hidden="1" customHeight="1" x14ac:dyDescent="0.25">
      <c r="A10" s="1">
        <v>1</v>
      </c>
      <c r="D10" s="3" t="s">
        <v>949</v>
      </c>
      <c r="E10" s="526" t="s">
        <v>788</v>
      </c>
      <c r="F10" s="526"/>
      <c r="G10" s="332">
        <v>0</v>
      </c>
      <c r="H10" s="524">
        <v>0</v>
      </c>
    </row>
    <row r="11" spans="1:8" ht="12" hidden="1" customHeight="1" x14ac:dyDescent="0.25">
      <c r="A11" s="1">
        <v>1</v>
      </c>
      <c r="D11" s="3" t="s">
        <v>950</v>
      </c>
      <c r="E11" s="527" t="s">
        <v>951</v>
      </c>
      <c r="F11" s="527"/>
      <c r="G11" s="332">
        <v>0</v>
      </c>
      <c r="H11" s="524">
        <v>0</v>
      </c>
    </row>
    <row r="12" spans="1:8" ht="12" hidden="1" customHeight="1" x14ac:dyDescent="0.25">
      <c r="A12" s="1">
        <v>1</v>
      </c>
      <c r="D12" s="3" t="s">
        <v>952</v>
      </c>
      <c r="E12" s="525" t="s">
        <v>953</v>
      </c>
      <c r="F12" s="525"/>
      <c r="G12" s="332">
        <v>0</v>
      </c>
      <c r="H12" s="524">
        <v>0</v>
      </c>
    </row>
    <row r="13" spans="1:8" ht="12" hidden="1" customHeight="1" x14ac:dyDescent="0.25">
      <c r="A13" s="1">
        <v>1</v>
      </c>
      <c r="D13" s="3" t="s">
        <v>954</v>
      </c>
      <c r="E13" s="525" t="s">
        <v>955</v>
      </c>
      <c r="F13" s="525"/>
      <c r="G13" s="332"/>
      <c r="H13" s="524"/>
    </row>
    <row r="14" spans="1:8" ht="12" hidden="1" customHeight="1" x14ac:dyDescent="0.25">
      <c r="A14" s="1">
        <v>1</v>
      </c>
      <c r="D14" s="3" t="s">
        <v>956</v>
      </c>
      <c r="E14" s="525" t="s">
        <v>957</v>
      </c>
      <c r="F14" s="525"/>
      <c r="G14" s="332">
        <v>0</v>
      </c>
      <c r="H14" s="524">
        <v>0</v>
      </c>
    </row>
    <row r="15" spans="1:8" ht="12" hidden="1" customHeight="1" x14ac:dyDescent="0.25">
      <c r="A15" s="1">
        <v>1</v>
      </c>
      <c r="D15" s="3" t="s">
        <v>958</v>
      </c>
      <c r="E15" s="525" t="s">
        <v>959</v>
      </c>
      <c r="F15" s="525"/>
      <c r="G15" s="332">
        <v>0</v>
      </c>
      <c r="H15" s="524">
        <v>0</v>
      </c>
    </row>
    <row r="16" spans="1:8" ht="12" hidden="1" customHeight="1" x14ac:dyDescent="0.25">
      <c r="A16" s="1">
        <v>1</v>
      </c>
      <c r="D16" s="3" t="s">
        <v>946</v>
      </c>
      <c r="E16" s="497" t="s">
        <v>960</v>
      </c>
      <c r="F16" s="497"/>
      <c r="G16" s="118">
        <f>SUM(G5:G15)</f>
        <v>0</v>
      </c>
      <c r="H16" s="528">
        <f>SUM(H5:H15)</f>
        <v>0</v>
      </c>
    </row>
    <row r="17" spans="1:8" ht="12" hidden="1" customHeight="1" x14ac:dyDescent="0.25">
      <c r="A17" s="1">
        <v>1</v>
      </c>
      <c r="E17" s="529"/>
      <c r="F17" s="529"/>
      <c r="G17" s="530"/>
      <c r="H17" s="531"/>
    </row>
    <row r="18" spans="1:8" ht="39" hidden="1" customHeight="1" x14ac:dyDescent="0.25">
      <c r="A18" s="1">
        <v>1</v>
      </c>
      <c r="D18" s="3" t="s">
        <v>961</v>
      </c>
      <c r="E18" s="994" t="s">
        <v>962</v>
      </c>
      <c r="F18" s="994"/>
      <c r="G18" s="994"/>
      <c r="H18" s="994"/>
    </row>
    <row r="19" spans="1:8" ht="12" customHeight="1" x14ac:dyDescent="0.25">
      <c r="A19" s="1">
        <v>2</v>
      </c>
      <c r="E19" s="482"/>
      <c r="F19" s="482"/>
      <c r="G19" s="897" t="str">
        <f>Contents!F3</f>
        <v>20X2</v>
      </c>
      <c r="H19" s="897" t="str">
        <f>Contents!F4</f>
        <v>20X1</v>
      </c>
    </row>
    <row r="20" spans="1:8" ht="12" customHeight="1" thickBot="1" x14ac:dyDescent="0.3">
      <c r="A20" s="1">
        <v>2</v>
      </c>
      <c r="E20" s="445"/>
      <c r="F20" s="445"/>
      <c r="G20" s="898" t="s">
        <v>258</v>
      </c>
      <c r="H20" s="898" t="s">
        <v>258</v>
      </c>
    </row>
    <row r="21" spans="1:8" ht="4.95" customHeight="1" x14ac:dyDescent="0.25">
      <c r="A21" s="1">
        <v>3</v>
      </c>
      <c r="E21" s="316"/>
      <c r="F21" s="316"/>
      <c r="G21" s="302"/>
      <c r="H21" s="303"/>
    </row>
    <row r="22" spans="1:8" ht="12" customHeight="1" x14ac:dyDescent="0.25">
      <c r="A22" s="1">
        <v>3</v>
      </c>
      <c r="B22" s="199" t="s">
        <v>208</v>
      </c>
      <c r="C22" s="200">
        <v>86</v>
      </c>
      <c r="D22" s="3" t="s">
        <v>837</v>
      </c>
      <c r="E22" s="362" t="str">
        <f ca="1">INDEX(TBLStructure[Full Note Title],MATCH(C22,TBLStructure[Model Reference],0))</f>
        <v>4.2B: Inventories</v>
      </c>
      <c r="F22" s="362"/>
      <c r="G22" s="362"/>
      <c r="H22" s="362"/>
    </row>
    <row r="23" spans="1:8" ht="12" customHeight="1" x14ac:dyDescent="0.25">
      <c r="A23" s="1">
        <v>3</v>
      </c>
      <c r="E23" s="317" t="s">
        <v>838</v>
      </c>
      <c r="F23" s="317"/>
      <c r="G23" s="296"/>
      <c r="H23" s="296"/>
    </row>
    <row r="24" spans="1:8" ht="12" customHeight="1" x14ac:dyDescent="0.25">
      <c r="A24" s="1">
        <v>3</v>
      </c>
      <c r="D24" s="4" t="s">
        <v>839</v>
      </c>
      <c r="E24" s="454" t="s">
        <v>840</v>
      </c>
      <c r="F24" s="454"/>
      <c r="G24" s="106">
        <v>0</v>
      </c>
      <c r="H24" s="107">
        <v>0</v>
      </c>
    </row>
    <row r="25" spans="1:8" ht="12" customHeight="1" x14ac:dyDescent="0.25">
      <c r="A25" s="1">
        <v>3</v>
      </c>
      <c r="D25" s="4" t="s">
        <v>841</v>
      </c>
      <c r="E25" s="454" t="s">
        <v>842</v>
      </c>
      <c r="F25" s="454"/>
      <c r="G25" s="106">
        <v>0</v>
      </c>
      <c r="H25" s="107">
        <v>0</v>
      </c>
    </row>
    <row r="26" spans="1:8" ht="12" customHeight="1" x14ac:dyDescent="0.25">
      <c r="A26" s="1">
        <v>3</v>
      </c>
      <c r="E26" s="317" t="s">
        <v>843</v>
      </c>
      <c r="F26" s="317"/>
      <c r="G26" s="112">
        <f>SUM(G23:G25)</f>
        <v>0</v>
      </c>
      <c r="H26" s="113">
        <f>SUM(H23:H25)</f>
        <v>0</v>
      </c>
    </row>
    <row r="27" spans="1:8" ht="12" customHeight="1" x14ac:dyDescent="0.25">
      <c r="A27" s="1">
        <v>3</v>
      </c>
      <c r="D27" s="532" t="s">
        <v>837</v>
      </c>
      <c r="E27" s="316" t="s">
        <v>844</v>
      </c>
      <c r="F27" s="316"/>
      <c r="G27" s="112">
        <v>0</v>
      </c>
      <c r="H27" s="113">
        <v>0</v>
      </c>
    </row>
    <row r="28" spans="1:8" ht="12" customHeight="1" x14ac:dyDescent="0.25">
      <c r="A28" s="1">
        <v>3</v>
      </c>
      <c r="D28" s="532"/>
      <c r="E28" s="317" t="s">
        <v>845</v>
      </c>
      <c r="F28" s="317"/>
      <c r="G28" s="112">
        <f>SUM(G26:G27)</f>
        <v>0</v>
      </c>
      <c r="H28" s="113">
        <f>SUM(H26:H27)</f>
        <v>0</v>
      </c>
    </row>
    <row r="29" spans="1:8" ht="5.4" customHeight="1" x14ac:dyDescent="0.25">
      <c r="A29" s="1">
        <v>3</v>
      </c>
      <c r="E29" s="328"/>
      <c r="F29" s="328"/>
      <c r="G29" s="296"/>
      <c r="H29" s="296"/>
    </row>
    <row r="30" spans="1:8" ht="18" customHeight="1" x14ac:dyDescent="0.25">
      <c r="A30" s="1">
        <v>3</v>
      </c>
      <c r="D30" s="532" t="s">
        <v>846</v>
      </c>
      <c r="E30" s="498" t="s">
        <v>847</v>
      </c>
      <c r="F30" s="498"/>
      <c r="G30" s="498"/>
      <c r="H30" s="498"/>
    </row>
    <row r="31" spans="1:8" ht="18" customHeight="1" x14ac:dyDescent="0.25">
      <c r="A31" s="1">
        <v>3</v>
      </c>
      <c r="D31" s="532" t="s">
        <v>848</v>
      </c>
      <c r="E31" s="498" t="s">
        <v>849</v>
      </c>
      <c r="F31" s="498"/>
      <c r="G31" s="498"/>
      <c r="H31" s="498"/>
    </row>
    <row r="32" spans="1:8" ht="26.4" customHeight="1" x14ac:dyDescent="0.25">
      <c r="D32" s="532" t="s">
        <v>850</v>
      </c>
      <c r="E32" s="971" t="s">
        <v>851</v>
      </c>
      <c r="F32" s="971"/>
      <c r="G32" s="971"/>
      <c r="H32" s="971"/>
    </row>
    <row r="33" spans="1:8" ht="4.95" customHeight="1" x14ac:dyDescent="0.25">
      <c r="A33" s="1">
        <v>3</v>
      </c>
      <c r="E33" s="533"/>
      <c r="F33" s="533"/>
      <c r="G33" s="533"/>
      <c r="H33" s="533"/>
    </row>
    <row r="34" spans="1:8" hidden="1" x14ac:dyDescent="0.25">
      <c r="A34" s="1">
        <v>1</v>
      </c>
      <c r="E34" s="533" t="s">
        <v>963</v>
      </c>
      <c r="F34" s="533"/>
      <c r="G34" s="533"/>
      <c r="H34" s="533"/>
    </row>
    <row r="35" spans="1:8" ht="13.95" hidden="1" customHeight="1" x14ac:dyDescent="0.25">
      <c r="A35" s="1">
        <v>1</v>
      </c>
      <c r="E35" s="533"/>
      <c r="F35" s="533"/>
      <c r="G35" s="533"/>
      <c r="H35" s="533"/>
    </row>
    <row r="36" spans="1:8" ht="13.95" hidden="1" customHeight="1" x14ac:dyDescent="0.25">
      <c r="A36" s="1">
        <v>1</v>
      </c>
      <c r="E36" s="533" t="s">
        <v>964</v>
      </c>
      <c r="F36" s="533"/>
      <c r="G36" s="533"/>
      <c r="H36" s="533"/>
    </row>
    <row r="37" spans="1:8" x14ac:dyDescent="0.25">
      <c r="E37" s="486"/>
      <c r="F37" s="486"/>
      <c r="G37" s="533"/>
      <c r="H37" s="533"/>
    </row>
    <row r="38" spans="1:8" ht="13.95" customHeight="1" x14ac:dyDescent="0.25">
      <c r="D38" s="954" t="s">
        <v>965</v>
      </c>
      <c r="E38" s="486"/>
      <c r="F38" s="486"/>
      <c r="G38" s="533"/>
      <c r="H38" s="533"/>
    </row>
    <row r="39" spans="1:8" x14ac:dyDescent="0.25">
      <c r="D39" s="954"/>
      <c r="E39" s="486"/>
      <c r="F39" s="486"/>
      <c r="G39" s="533"/>
      <c r="H39" s="533"/>
    </row>
    <row r="40" spans="1:8" x14ac:dyDescent="0.25">
      <c r="D40" s="954"/>
      <c r="E40" s="486"/>
      <c r="F40" s="486"/>
      <c r="G40" s="533"/>
      <c r="H40" s="533"/>
    </row>
    <row r="41" spans="1:8" x14ac:dyDescent="0.25">
      <c r="D41" s="954"/>
      <c r="E41" s="486"/>
      <c r="F41" s="486"/>
      <c r="G41" s="533"/>
      <c r="H41" s="533"/>
    </row>
    <row r="42" spans="1:8" x14ac:dyDescent="0.25">
      <c r="D42" s="954"/>
      <c r="E42" s="486"/>
      <c r="F42" s="486"/>
      <c r="G42" s="533"/>
      <c r="H42" s="533"/>
    </row>
    <row r="43" spans="1:8" x14ac:dyDescent="0.25">
      <c r="D43" s="954"/>
      <c r="E43" s="486"/>
      <c r="F43" s="486"/>
      <c r="G43" s="533"/>
      <c r="H43" s="533"/>
    </row>
    <row r="44" spans="1:8" x14ac:dyDescent="0.25">
      <c r="D44" s="954"/>
      <c r="E44" s="486"/>
      <c r="F44" s="486"/>
      <c r="G44" s="533"/>
      <c r="H44" s="533"/>
    </row>
    <row r="45" spans="1:8" x14ac:dyDescent="0.25">
      <c r="D45" s="954"/>
      <c r="E45" s="486"/>
      <c r="F45" s="486"/>
      <c r="G45" s="533"/>
      <c r="H45" s="533"/>
    </row>
    <row r="46" spans="1:8" x14ac:dyDescent="0.25">
      <c r="E46" s="486"/>
      <c r="F46" s="486"/>
      <c r="G46" s="533"/>
      <c r="H46" s="533"/>
    </row>
    <row r="47" spans="1:8" x14ac:dyDescent="0.25">
      <c r="E47" s="486"/>
      <c r="F47" s="486"/>
      <c r="G47" s="533"/>
      <c r="H47" s="533"/>
    </row>
    <row r="48" spans="1:8" x14ac:dyDescent="0.25">
      <c r="E48" s="486"/>
      <c r="F48" s="486"/>
      <c r="G48" s="533"/>
      <c r="H48" s="533"/>
    </row>
    <row r="49" spans="1:8" s="199" customFormat="1" ht="13.2" x14ac:dyDescent="0.25">
      <c r="A49" s="199">
        <v>2</v>
      </c>
      <c r="C49" s="200"/>
      <c r="D49" s="201"/>
      <c r="E49" s="296"/>
      <c r="F49" s="296"/>
      <c r="G49" s="297" t="str">
        <f>Contents!F3</f>
        <v>20X2</v>
      </c>
      <c r="H49" s="298" t="str">
        <f>Contents!F4</f>
        <v>20X1</v>
      </c>
    </row>
    <row r="50" spans="1:8" s="199" customFormat="1" ht="12.75" customHeight="1" thickBot="1" x14ac:dyDescent="0.3">
      <c r="A50" s="199">
        <v>2</v>
      </c>
      <c r="C50" s="200"/>
      <c r="D50" s="201"/>
      <c r="E50" s="445"/>
      <c r="F50" s="445"/>
      <c r="G50" s="446" t="s">
        <v>258</v>
      </c>
      <c r="H50" s="447" t="s">
        <v>258</v>
      </c>
    </row>
    <row r="51" spans="1:8" x14ac:dyDescent="0.25">
      <c r="A51" s="199">
        <v>1</v>
      </c>
      <c r="E51" s="196"/>
      <c r="F51" s="196"/>
      <c r="G51" s="332"/>
      <c r="H51" s="333"/>
    </row>
    <row r="52" spans="1:8" x14ac:dyDescent="0.25">
      <c r="A52" s="199">
        <v>3</v>
      </c>
      <c r="B52" s="199" t="s">
        <v>208</v>
      </c>
      <c r="C52" s="200">
        <v>88</v>
      </c>
      <c r="D52" s="201"/>
      <c r="E52" s="490" t="str">
        <f ca="1">INDEX(TBLStructure[Full Note Title],MATCH(C52,TBLStructure[Model Reference],0))</f>
        <v>4.2C: Other non-financial assets</v>
      </c>
      <c r="F52" s="490"/>
      <c r="G52" s="490"/>
      <c r="H52" s="490"/>
    </row>
    <row r="53" spans="1:8" ht="12" customHeight="1" x14ac:dyDescent="0.25">
      <c r="A53" s="199">
        <v>3</v>
      </c>
      <c r="E53" s="486" t="s">
        <v>767</v>
      </c>
      <c r="F53" s="486"/>
      <c r="G53" s="332">
        <v>0</v>
      </c>
      <c r="H53" s="333">
        <v>0</v>
      </c>
    </row>
    <row r="54" spans="1:8" ht="12" customHeight="1" x14ac:dyDescent="0.25">
      <c r="A54" s="199">
        <v>3</v>
      </c>
      <c r="E54" s="196" t="s">
        <v>854</v>
      </c>
      <c r="F54" s="196"/>
      <c r="G54" s="118">
        <f>SUM(G52:G53)</f>
        <v>0</v>
      </c>
      <c r="H54" s="119">
        <f>SUM(H52:H53)</f>
        <v>0</v>
      </c>
    </row>
    <row r="55" spans="1:8" x14ac:dyDescent="0.25">
      <c r="A55" s="279">
        <v>3</v>
      </c>
      <c r="E55" s="468"/>
      <c r="F55" s="468"/>
      <c r="G55" s="480"/>
      <c r="H55" s="535"/>
    </row>
    <row r="56" spans="1:8" x14ac:dyDescent="0.25">
      <c r="A56" s="1">
        <v>3</v>
      </c>
      <c r="E56" s="537"/>
      <c r="F56" s="537"/>
      <c r="G56" s="537"/>
      <c r="H56" s="537"/>
    </row>
  </sheetData>
  <mergeCells count="4">
    <mergeCell ref="D38:D45"/>
    <mergeCell ref="E32:H32"/>
    <mergeCell ref="B1:C1"/>
    <mergeCell ref="E18:H18"/>
  </mergeCells>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48" min="4" max="7" man="1"/>
  </rowBreaks>
  <customProperties>
    <customPr name="_pios_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7948A-4CDB-4A26-805C-CB553059FB30}">
  <sheetPr codeName="Sheet13"/>
  <dimension ref="A1:H34"/>
  <sheetViews>
    <sheetView showGridLines="0" view="pageBreakPreview" zoomScale="85" zoomScaleNormal="100" zoomScaleSheetLayoutView="85" workbookViewId="0">
      <selection activeCell="L23" sqref="L23"/>
    </sheetView>
  </sheetViews>
  <sheetFormatPr defaultColWidth="9.21875" defaultRowHeight="13.8" x14ac:dyDescent="0.25"/>
  <cols>
    <col min="1" max="1" width="3.77734375" style="1" customWidth="1"/>
    <col min="2" max="6" width="15.77734375" style="1" customWidth="1"/>
    <col min="7" max="7" width="13.21875" style="1" customWidth="1"/>
    <col min="8" max="8" width="14.77734375" style="1" customWidth="1"/>
    <col min="9" max="16384" width="9.21875" style="1"/>
  </cols>
  <sheetData>
    <row r="1" spans="1:8" x14ac:dyDescent="0.25">
      <c r="A1" s="775"/>
      <c r="B1" s="775"/>
      <c r="C1" s="775"/>
      <c r="D1" s="775"/>
      <c r="E1" s="775"/>
      <c r="F1" s="775"/>
      <c r="G1" s="775"/>
      <c r="H1" s="775"/>
    </row>
    <row r="2" spans="1:8" x14ac:dyDescent="0.25">
      <c r="A2" s="775"/>
      <c r="B2" s="775"/>
      <c r="C2" s="775"/>
      <c r="D2" s="775"/>
      <c r="E2" s="775"/>
      <c r="F2" s="775"/>
      <c r="G2" s="775"/>
      <c r="H2" s="775"/>
    </row>
    <row r="5" spans="1:8" x14ac:dyDescent="0.25">
      <c r="H5" s="809"/>
    </row>
    <row r="34" ht="45.15" customHeight="1" x14ac:dyDescent="0.25"/>
  </sheetData>
  <printOptions horizontalCentered="1"/>
  <pageMargins left="0.23622047244094491" right="0.23622047244094491" top="0.74803149606299213" bottom="0.74803149606299213" header="0.31496062992125984" footer="0.31496062992125984"/>
  <pageSetup paperSize="9" orientation="portrait" r:id="rId1"/>
  <customProperties>
    <customPr name="_pios_id" r:id="rId2"/>
  </customProperties>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5BA6-9F49-49BD-9517-7ACA08893A4D}">
  <sheetPr codeName="Sheet40">
    <tabColor theme="8" tint="0.79998168889431442"/>
  </sheetPr>
  <dimension ref="A1:K92"/>
  <sheetViews>
    <sheetView showGridLines="0" view="pageBreakPreview" topLeftCell="D1" zoomScaleNormal="100" zoomScaleSheetLayoutView="100" workbookViewId="0">
      <selection activeCell="I47" sqref="I47"/>
    </sheetView>
  </sheetViews>
  <sheetFormatPr defaultRowHeight="13.2" x14ac:dyDescent="0.25"/>
  <cols>
    <col min="1" max="1" width="3.44140625" style="199" hidden="1" customWidth="1"/>
    <col min="2" max="2" width="6.5546875" style="199" hidden="1" customWidth="1"/>
    <col min="3" max="3" width="10.21875" style="200" hidden="1" customWidth="1"/>
    <col min="4" max="4" width="15.21875" style="201" customWidth="1"/>
    <col min="5" max="5" width="60" style="201" customWidth="1"/>
    <col min="6" max="7" width="11" style="201" customWidth="1"/>
    <col min="8" max="11" width="9.109375" style="201"/>
    <col min="12" max="9672" width="9.109375" style="199"/>
    <col min="9673" max="9673" width="9.21875" style="199" customWidth="1"/>
    <col min="9674" max="16384" width="9.109375" style="199"/>
  </cols>
  <sheetData>
    <row r="1" spans="1:11" x14ac:dyDescent="0.25">
      <c r="A1" s="199" t="s">
        <v>0</v>
      </c>
      <c r="B1" s="957" t="s">
        <v>206</v>
      </c>
      <c r="C1" s="957"/>
    </row>
    <row r="2" spans="1:11" ht="15" customHeight="1" x14ac:dyDescent="0.25">
      <c r="A2" s="199">
        <v>3</v>
      </c>
      <c r="B2" s="199" t="s">
        <v>497</v>
      </c>
      <c r="C2" s="200">
        <v>90</v>
      </c>
      <c r="E2" s="295" t="str">
        <f ca="1">INDEX(TBLStructure[Number],MATCH(C2,TBLStructure[Model Reference],0))&amp;"."&amp;INDEX(TBLStructure[Sub Number],MATCH(C2,TBLStructure[Model Reference],0))&amp;" "&amp;INDEX(TBLStructure[Sub-category],MATCH(C2,TBLStructure[Model Reference],0))</f>
        <v>4.3 Administered - Payables</v>
      </c>
      <c r="F2" s="295"/>
      <c r="G2" s="295"/>
    </row>
    <row r="3" spans="1:11" x14ac:dyDescent="0.25">
      <c r="A3" s="199">
        <v>3</v>
      </c>
      <c r="E3" s="539"/>
      <c r="F3" s="539"/>
      <c r="G3" s="539"/>
    </row>
    <row r="4" spans="1:11" ht="14.4" customHeight="1" x14ac:dyDescent="0.25">
      <c r="A4" s="199">
        <v>3</v>
      </c>
      <c r="E4" s="316"/>
      <c r="F4" s="297" t="str">
        <f>Contents!F3</f>
        <v>20X2</v>
      </c>
      <c r="G4" s="298" t="str">
        <f>Contents!F4</f>
        <v>20X1</v>
      </c>
    </row>
    <row r="5" spans="1:11" ht="12.75" customHeight="1" thickBot="1" x14ac:dyDescent="0.3">
      <c r="A5" s="199">
        <v>3</v>
      </c>
      <c r="D5" s="39" t="s">
        <v>966</v>
      </c>
      <c r="E5" s="445"/>
      <c r="F5" s="300" t="s">
        <v>258</v>
      </c>
      <c r="G5" s="301" t="s">
        <v>258</v>
      </c>
    </row>
    <row r="6" spans="1:11" ht="12.75" customHeight="1" x14ac:dyDescent="0.25">
      <c r="A6" s="199">
        <v>3</v>
      </c>
      <c r="D6" s="231"/>
      <c r="E6" s="316"/>
      <c r="F6" s="302"/>
      <c r="G6" s="303"/>
    </row>
    <row r="7" spans="1:11" ht="12" customHeight="1" x14ac:dyDescent="0.25">
      <c r="A7" s="199">
        <v>3</v>
      </c>
      <c r="B7" s="199" t="s">
        <v>208</v>
      </c>
      <c r="C7" s="200">
        <v>90</v>
      </c>
      <c r="E7" s="362" t="str">
        <f ca="1">INDEX(TBLStructure[Full Note Title],MATCH(C7,TBLStructure[Model Reference],0))</f>
        <v>4.3A: Suppliers</v>
      </c>
      <c r="F7" s="362"/>
      <c r="G7" s="362"/>
    </row>
    <row r="8" spans="1:11" ht="12" customHeight="1" x14ac:dyDescent="0.25">
      <c r="A8" s="199">
        <v>3</v>
      </c>
      <c r="E8" s="316" t="s">
        <v>857</v>
      </c>
      <c r="F8" s="106">
        <v>0</v>
      </c>
      <c r="G8" s="107">
        <v>0</v>
      </c>
    </row>
    <row r="9" spans="1:11" x14ac:dyDescent="0.25">
      <c r="D9" s="3" t="s">
        <v>723</v>
      </c>
      <c r="E9" s="316" t="s">
        <v>858</v>
      </c>
      <c r="F9" s="106">
        <v>0</v>
      </c>
      <c r="G9" s="107">
        <v>0</v>
      </c>
      <c r="H9" s="199"/>
      <c r="I9" s="199"/>
      <c r="J9" s="199"/>
      <c r="K9" s="199"/>
    </row>
    <row r="10" spans="1:11" ht="12" customHeight="1" x14ac:dyDescent="0.25">
      <c r="D10" s="3" t="s">
        <v>725</v>
      </c>
      <c r="E10" s="316" t="s">
        <v>859</v>
      </c>
      <c r="F10" s="106">
        <v>0</v>
      </c>
      <c r="G10" s="107">
        <v>0</v>
      </c>
      <c r="H10" s="199"/>
      <c r="I10" s="199"/>
      <c r="J10" s="199"/>
      <c r="K10" s="199"/>
    </row>
    <row r="11" spans="1:11" ht="12" customHeight="1" x14ac:dyDescent="0.25">
      <c r="A11" s="199">
        <v>3</v>
      </c>
      <c r="E11" s="317" t="s">
        <v>526</v>
      </c>
      <c r="F11" s="112">
        <f>SUM(F7:F10)</f>
        <v>0</v>
      </c>
      <c r="G11" s="112">
        <f>SUM(G7:G10)</f>
        <v>0</v>
      </c>
    </row>
    <row r="12" spans="1:11" x14ac:dyDescent="0.25">
      <c r="A12" s="199">
        <v>3</v>
      </c>
      <c r="E12" s="317"/>
      <c r="F12" s="120"/>
      <c r="G12" s="121"/>
      <c r="H12" s="199"/>
      <c r="I12" s="199"/>
      <c r="J12" s="199"/>
      <c r="K12" s="199"/>
    </row>
    <row r="13" spans="1:11" x14ac:dyDescent="0.25">
      <c r="A13" s="199">
        <v>3</v>
      </c>
      <c r="E13" s="296" t="s">
        <v>861</v>
      </c>
      <c r="F13" s="106"/>
      <c r="G13" s="107"/>
    </row>
    <row r="14" spans="1:11" ht="12" customHeight="1" x14ac:dyDescent="0.25">
      <c r="A14" s="199">
        <v>3</v>
      </c>
      <c r="E14" s="317"/>
      <c r="F14" s="120"/>
      <c r="G14" s="121"/>
    </row>
    <row r="15" spans="1:11" x14ac:dyDescent="0.25">
      <c r="E15" s="971" t="s">
        <v>863</v>
      </c>
      <c r="F15" s="971"/>
      <c r="G15" s="971"/>
      <c r="H15" s="195"/>
      <c r="I15" s="199"/>
      <c r="J15" s="199"/>
      <c r="K15" s="199"/>
    </row>
    <row r="16" spans="1:11" x14ac:dyDescent="0.25">
      <c r="E16" s="992" t="s">
        <v>864</v>
      </c>
      <c r="F16" s="992"/>
      <c r="G16" s="992"/>
      <c r="H16" s="195"/>
      <c r="I16" s="199"/>
      <c r="J16" s="199"/>
      <c r="K16" s="199"/>
    </row>
    <row r="17" spans="1:11" ht="12" customHeight="1" x14ac:dyDescent="0.25">
      <c r="A17" s="199">
        <v>3</v>
      </c>
      <c r="E17" s="971" t="s">
        <v>967</v>
      </c>
      <c r="F17" s="971"/>
      <c r="G17" s="971"/>
      <c r="H17" s="199"/>
      <c r="I17" s="199"/>
      <c r="J17" s="199"/>
      <c r="K17" s="199"/>
    </row>
    <row r="18" spans="1:11" ht="12" customHeight="1" x14ac:dyDescent="0.25">
      <c r="E18" s="317"/>
      <c r="F18" s="120"/>
      <c r="G18" s="121"/>
      <c r="H18" s="199"/>
      <c r="I18" s="199"/>
      <c r="J18" s="199"/>
      <c r="K18" s="199"/>
    </row>
    <row r="19" spans="1:11" ht="12" customHeight="1" x14ac:dyDescent="0.25">
      <c r="A19" s="199">
        <v>3</v>
      </c>
      <c r="B19" s="199" t="s">
        <v>208</v>
      </c>
      <c r="C19" s="200">
        <v>91</v>
      </c>
      <c r="E19" s="304" t="str">
        <f ca="1">INDEX(TBLStructure[Full Note Title],MATCH(C19,TBLStructure[Model Reference],0))</f>
        <v>4.3B: Subsidies</v>
      </c>
      <c r="F19" s="120"/>
      <c r="G19" s="121"/>
    </row>
    <row r="20" spans="1:11" ht="12" customHeight="1" x14ac:dyDescent="0.25">
      <c r="A20" s="199">
        <v>3</v>
      </c>
      <c r="E20" s="308" t="s">
        <v>767</v>
      </c>
      <c r="F20" s="106">
        <v>0</v>
      </c>
      <c r="G20" s="107">
        <v>0</v>
      </c>
    </row>
    <row r="21" spans="1:11" ht="12" customHeight="1" x14ac:dyDescent="0.25">
      <c r="A21" s="199">
        <v>3</v>
      </c>
      <c r="E21" s="317" t="s">
        <v>655</v>
      </c>
      <c r="F21" s="112">
        <f>SUM(F19:F20)</f>
        <v>0</v>
      </c>
      <c r="G21" s="113">
        <f>SUM(G19:G20)</f>
        <v>0</v>
      </c>
    </row>
    <row r="22" spans="1:11" x14ac:dyDescent="0.25">
      <c r="A22" s="199">
        <v>3</v>
      </c>
      <c r="E22" s="317"/>
      <c r="F22" s="120"/>
      <c r="G22" s="121"/>
      <c r="H22" s="199"/>
      <c r="I22" s="199"/>
      <c r="J22" s="199"/>
      <c r="K22" s="199"/>
    </row>
    <row r="23" spans="1:11" x14ac:dyDescent="0.25">
      <c r="A23" s="199">
        <v>3</v>
      </c>
      <c r="B23" s="199" t="s">
        <v>208</v>
      </c>
      <c r="C23" s="200">
        <v>92</v>
      </c>
      <c r="E23" s="362" t="str">
        <f ca="1">INDEX(TBLStructure[Full Note Title],MATCH(C23,TBLStructure[Model Reference],0))</f>
        <v>4.3C: Personal benefits</v>
      </c>
      <c r="F23" s="106"/>
      <c r="G23" s="107"/>
    </row>
    <row r="24" spans="1:11" ht="12" customHeight="1" x14ac:dyDescent="0.25">
      <c r="A24" s="199">
        <v>3</v>
      </c>
      <c r="E24" s="305" t="s">
        <v>533</v>
      </c>
      <c r="F24" s="106">
        <v>0</v>
      </c>
      <c r="G24" s="107">
        <v>0</v>
      </c>
    </row>
    <row r="25" spans="1:11" ht="12" customHeight="1" x14ac:dyDescent="0.25">
      <c r="A25" s="199">
        <v>3</v>
      </c>
      <c r="E25" s="317" t="s">
        <v>658</v>
      </c>
      <c r="F25" s="112">
        <f>SUM(F23:F24)</f>
        <v>0</v>
      </c>
      <c r="G25" s="113">
        <f>SUM(G23:G24)</f>
        <v>0</v>
      </c>
    </row>
    <row r="26" spans="1:11" x14ac:dyDescent="0.25">
      <c r="A26" s="199">
        <v>3</v>
      </c>
      <c r="E26" s="317"/>
      <c r="F26" s="120"/>
      <c r="G26" s="121"/>
      <c r="H26" s="199"/>
      <c r="I26" s="199"/>
      <c r="J26" s="199"/>
      <c r="K26" s="199"/>
    </row>
    <row r="27" spans="1:11" x14ac:dyDescent="0.25">
      <c r="A27" s="199">
        <v>1</v>
      </c>
      <c r="E27" s="316"/>
      <c r="F27" s="106"/>
      <c r="G27" s="107"/>
    </row>
    <row r="28" spans="1:11" x14ac:dyDescent="0.25">
      <c r="A28" s="199">
        <v>3</v>
      </c>
      <c r="B28" s="199" t="s">
        <v>208</v>
      </c>
      <c r="C28" s="200">
        <v>93</v>
      </c>
      <c r="E28" s="362" t="str">
        <f ca="1">INDEX(TBLStructure[Full Note Title],MATCH(C28,TBLStructure[Model Reference],0))</f>
        <v>4.3D: Grants</v>
      </c>
      <c r="F28" s="106"/>
      <c r="G28" s="107"/>
    </row>
    <row r="29" spans="1:11" ht="12" customHeight="1" x14ac:dyDescent="0.25">
      <c r="A29" s="199">
        <v>3</v>
      </c>
      <c r="E29" s="305" t="s">
        <v>702</v>
      </c>
      <c r="F29" s="106">
        <v>0</v>
      </c>
      <c r="G29" s="107">
        <v>0</v>
      </c>
    </row>
    <row r="30" spans="1:11" ht="12" customHeight="1" x14ac:dyDescent="0.25">
      <c r="A30" s="199">
        <v>3</v>
      </c>
      <c r="E30" s="305" t="s">
        <v>531</v>
      </c>
      <c r="F30" s="106">
        <v>0</v>
      </c>
      <c r="G30" s="107">
        <v>0</v>
      </c>
    </row>
    <row r="31" spans="1:11" ht="12" customHeight="1" x14ac:dyDescent="0.25">
      <c r="A31" s="199">
        <v>3</v>
      </c>
      <c r="E31" s="305" t="s">
        <v>532</v>
      </c>
      <c r="F31" s="106">
        <v>0</v>
      </c>
      <c r="G31" s="107">
        <v>0</v>
      </c>
    </row>
    <row r="32" spans="1:11" ht="12" customHeight="1" x14ac:dyDescent="0.25">
      <c r="A32" s="199">
        <v>3</v>
      </c>
      <c r="E32" s="305" t="s">
        <v>968</v>
      </c>
      <c r="F32" s="106">
        <v>0</v>
      </c>
      <c r="G32" s="107">
        <v>0</v>
      </c>
    </row>
    <row r="33" spans="1:11" ht="12" customHeight="1" x14ac:dyDescent="0.25">
      <c r="A33" s="199">
        <v>3</v>
      </c>
      <c r="E33" s="305" t="s">
        <v>663</v>
      </c>
      <c r="F33" s="106">
        <v>0</v>
      </c>
      <c r="G33" s="107">
        <v>0</v>
      </c>
    </row>
    <row r="34" spans="1:11" ht="12" customHeight="1" x14ac:dyDescent="0.25">
      <c r="A34" s="199">
        <v>3</v>
      </c>
      <c r="E34" s="305" t="s">
        <v>355</v>
      </c>
      <c r="F34" s="106">
        <v>0</v>
      </c>
      <c r="G34" s="107">
        <v>0</v>
      </c>
    </row>
    <row r="35" spans="1:11" ht="12" customHeight="1" x14ac:dyDescent="0.25">
      <c r="A35" s="199">
        <v>3</v>
      </c>
      <c r="E35" s="305" t="s">
        <v>533</v>
      </c>
      <c r="F35" s="106">
        <v>0</v>
      </c>
      <c r="G35" s="107">
        <v>0</v>
      </c>
    </row>
    <row r="36" spans="1:11" ht="12" customHeight="1" x14ac:dyDescent="0.25">
      <c r="A36" s="199">
        <v>3</v>
      </c>
      <c r="E36" s="317" t="s">
        <v>534</v>
      </c>
      <c r="F36" s="112">
        <f>SUM(F28:F35)</f>
        <v>0</v>
      </c>
      <c r="G36" s="113">
        <f>SUM(G28:G35)</f>
        <v>0</v>
      </c>
    </row>
    <row r="37" spans="1:11" x14ac:dyDescent="0.25">
      <c r="A37" s="199">
        <v>3</v>
      </c>
      <c r="E37" s="317"/>
      <c r="F37" s="120"/>
      <c r="G37" s="121"/>
      <c r="H37" s="199"/>
      <c r="I37" s="199"/>
      <c r="J37" s="199"/>
      <c r="K37" s="199"/>
    </row>
    <row r="38" spans="1:11" x14ac:dyDescent="0.25">
      <c r="A38" s="199">
        <v>3</v>
      </c>
      <c r="E38" s="316" t="s">
        <v>969</v>
      </c>
      <c r="F38" s="120"/>
      <c r="G38" s="121"/>
      <c r="H38" s="199"/>
      <c r="I38" s="199"/>
      <c r="J38" s="199"/>
      <c r="K38" s="199"/>
    </row>
    <row r="39" spans="1:11" x14ac:dyDescent="0.25">
      <c r="A39" s="199">
        <v>3</v>
      </c>
      <c r="E39" s="317"/>
      <c r="F39" s="120"/>
      <c r="G39" s="121"/>
    </row>
    <row r="40" spans="1:11" hidden="1" x14ac:dyDescent="0.25">
      <c r="A40" s="199">
        <v>1</v>
      </c>
      <c r="E40" s="833"/>
      <c r="F40" s="861" t="str">
        <f>Contents!F3</f>
        <v>20X2</v>
      </c>
      <c r="G40" s="862" t="str">
        <f>Contents!F4</f>
        <v>20X1</v>
      </c>
    </row>
    <row r="41" spans="1:11" ht="13.8" hidden="1" thickBot="1" x14ac:dyDescent="0.3">
      <c r="A41" s="199">
        <v>1</v>
      </c>
      <c r="E41" s="834"/>
      <c r="F41" s="863" t="s">
        <v>258</v>
      </c>
      <c r="G41" s="864" t="s">
        <v>258</v>
      </c>
    </row>
    <row r="42" spans="1:11" x14ac:dyDescent="0.25">
      <c r="A42" s="199">
        <v>3</v>
      </c>
      <c r="B42" s="199" t="s">
        <v>208</v>
      </c>
      <c r="C42" s="200">
        <v>94</v>
      </c>
      <c r="E42" s="362" t="str">
        <f ca="1">INDEX(TBLStructure[Full Note Title],MATCH(C42,TBLStructure[Model Reference],0))</f>
        <v>4.3E: Other payables</v>
      </c>
      <c r="F42" s="540"/>
      <c r="G42" s="327"/>
    </row>
    <row r="43" spans="1:11" ht="12" customHeight="1" x14ac:dyDescent="0.25">
      <c r="A43" s="199">
        <v>3</v>
      </c>
      <c r="E43" s="316" t="s">
        <v>868</v>
      </c>
      <c r="F43" s="106">
        <v>0</v>
      </c>
      <c r="G43" s="107">
        <v>0</v>
      </c>
    </row>
    <row r="44" spans="1:11" x14ac:dyDescent="0.25">
      <c r="A44" s="199">
        <v>3</v>
      </c>
      <c r="D44" s="201" t="s">
        <v>970</v>
      </c>
      <c r="E44" s="316" t="s">
        <v>971</v>
      </c>
      <c r="F44" s="106">
        <v>0</v>
      </c>
      <c r="G44" s="107">
        <v>0</v>
      </c>
    </row>
    <row r="45" spans="1:11" x14ac:dyDescent="0.25">
      <c r="A45" s="199">
        <v>3</v>
      </c>
      <c r="D45" s="201" t="s">
        <v>972</v>
      </c>
      <c r="E45" s="316" t="s">
        <v>872</v>
      </c>
      <c r="F45" s="106">
        <v>0</v>
      </c>
      <c r="G45" s="107">
        <v>0</v>
      </c>
    </row>
    <row r="46" spans="1:11" ht="12" customHeight="1" x14ac:dyDescent="0.25">
      <c r="A46" s="199">
        <v>3</v>
      </c>
      <c r="E46" s="316" t="s">
        <v>873</v>
      </c>
      <c r="F46" s="106">
        <v>0</v>
      </c>
      <c r="G46" s="107">
        <v>0</v>
      </c>
    </row>
    <row r="47" spans="1:11" ht="12" customHeight="1" x14ac:dyDescent="0.25">
      <c r="A47" s="199">
        <v>3</v>
      </c>
      <c r="E47" s="316" t="s">
        <v>867</v>
      </c>
      <c r="F47" s="106">
        <v>0</v>
      </c>
      <c r="G47" s="107">
        <v>0</v>
      </c>
    </row>
    <row r="48" spans="1:11" ht="12" customHeight="1" x14ac:dyDescent="0.25">
      <c r="A48" s="199">
        <v>3</v>
      </c>
      <c r="E48" s="316" t="s">
        <v>499</v>
      </c>
      <c r="F48" s="106">
        <v>0</v>
      </c>
      <c r="G48" s="107">
        <v>0</v>
      </c>
    </row>
    <row r="49" spans="1:11" ht="12" customHeight="1" x14ac:dyDescent="0.25">
      <c r="A49" s="199">
        <v>3</v>
      </c>
      <c r="E49" s="316" t="s">
        <v>649</v>
      </c>
      <c r="F49" s="106">
        <v>0</v>
      </c>
      <c r="G49" s="107">
        <v>0</v>
      </c>
    </row>
    <row r="50" spans="1:11" ht="12" customHeight="1" x14ac:dyDescent="0.25">
      <c r="A50" s="199">
        <v>3</v>
      </c>
      <c r="E50" s="316" t="s">
        <v>355</v>
      </c>
      <c r="F50" s="106">
        <v>0</v>
      </c>
      <c r="G50" s="107">
        <v>0</v>
      </c>
    </row>
    <row r="51" spans="1:11" ht="12" customHeight="1" x14ac:dyDescent="0.25">
      <c r="A51" s="199">
        <v>3</v>
      </c>
      <c r="E51" s="317" t="s">
        <v>874</v>
      </c>
      <c r="F51" s="112">
        <f>SUM(F42:F50)</f>
        <v>0</v>
      </c>
      <c r="G51" s="113">
        <f>SUM(G42:G50)</f>
        <v>0</v>
      </c>
    </row>
    <row r="52" spans="1:11" ht="12" customHeight="1" x14ac:dyDescent="0.25">
      <c r="A52" s="199">
        <v>1</v>
      </c>
      <c r="D52" s="995" t="s">
        <v>970</v>
      </c>
      <c r="E52" s="317"/>
      <c r="F52" s="120"/>
      <c r="G52" s="121"/>
      <c r="H52" s="199"/>
      <c r="I52" s="199"/>
      <c r="J52" s="199"/>
      <c r="K52" s="199"/>
    </row>
    <row r="53" spans="1:11" ht="30.75" customHeight="1" x14ac:dyDescent="0.25">
      <c r="A53" s="199">
        <v>3</v>
      </c>
      <c r="D53" s="995"/>
      <c r="E53" s="967" t="s">
        <v>973</v>
      </c>
      <c r="F53" s="968"/>
      <c r="G53" s="968"/>
      <c r="H53" s="32"/>
      <c r="I53" s="199"/>
      <c r="J53" s="199"/>
      <c r="K53" s="199"/>
    </row>
    <row r="54" spans="1:11" ht="12.75" customHeight="1" x14ac:dyDescent="0.25">
      <c r="A54" s="199">
        <v>1</v>
      </c>
      <c r="E54" s="316"/>
      <c r="F54" s="106"/>
      <c r="G54" s="107"/>
    </row>
    <row r="55" spans="1:11" ht="12.75" customHeight="1" x14ac:dyDescent="0.25"/>
    <row r="56" spans="1:11" ht="12.75" customHeight="1" x14ac:dyDescent="0.25"/>
    <row r="57" spans="1:11" ht="12.75" customHeight="1" x14ac:dyDescent="0.25"/>
    <row r="58" spans="1:11" ht="12.75" customHeight="1" x14ac:dyDescent="0.25"/>
    <row r="59" spans="1:11" ht="12.75" customHeight="1" x14ac:dyDescent="0.25"/>
    <row r="60" spans="1:11" ht="12.75" customHeight="1" x14ac:dyDescent="0.25"/>
    <row r="61" spans="1:11" ht="12.75" customHeight="1" x14ac:dyDescent="0.25"/>
    <row r="62" spans="1:11" ht="12.75" customHeight="1" x14ac:dyDescent="0.25"/>
    <row r="63" spans="1:11" ht="12.75" customHeight="1" x14ac:dyDescent="0.25"/>
    <row r="64" spans="1:11"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25.5" customHeight="1" x14ac:dyDescent="0.25"/>
    <row r="75" ht="12.75" customHeight="1" x14ac:dyDescent="0.25"/>
    <row r="76" ht="13.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sheetData>
  <mergeCells count="6">
    <mergeCell ref="B1:C1"/>
    <mergeCell ref="E15:G15"/>
    <mergeCell ref="E16:G16"/>
    <mergeCell ref="E17:G17"/>
    <mergeCell ref="D52:D53"/>
    <mergeCell ref="E53:G53"/>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31280-6140-436D-A9C6-82C8F0E8B6DB}">
  <sheetPr codeName="Sheet41">
    <tabColor theme="8" tint="0.79998168889431442"/>
  </sheetPr>
  <dimension ref="A1:K754"/>
  <sheetViews>
    <sheetView showGridLines="0" view="pageBreakPreview" topLeftCell="D1" zoomScaleNormal="100" zoomScaleSheetLayoutView="100" workbookViewId="0">
      <selection activeCell="L20" sqref="L20"/>
    </sheetView>
  </sheetViews>
  <sheetFormatPr defaultRowHeight="13.2" x14ac:dyDescent="0.25"/>
  <cols>
    <col min="1" max="1" width="4.21875" style="199" hidden="1" customWidth="1"/>
    <col min="2" max="2" width="4.5546875" style="199" hidden="1" customWidth="1"/>
    <col min="3" max="3" width="6.21875" style="200" hidden="1" customWidth="1"/>
    <col min="4" max="4" width="14.5546875" style="201" customWidth="1"/>
    <col min="5" max="5" width="74.109375" style="201" customWidth="1"/>
    <col min="6" max="7" width="10.77734375" style="201" customWidth="1"/>
    <col min="8" max="11" width="9.109375" style="201"/>
    <col min="12" max="9668" width="9.109375" style="199"/>
    <col min="9669" max="9669" width="9.21875" style="199" customWidth="1"/>
    <col min="9670" max="16384" width="9.109375" style="199"/>
  </cols>
  <sheetData>
    <row r="1" spans="1:11" x14ac:dyDescent="0.25">
      <c r="A1" s="199" t="s">
        <v>0</v>
      </c>
      <c r="B1" s="957" t="s">
        <v>206</v>
      </c>
      <c r="C1" s="957"/>
      <c r="D1" s="201" t="s">
        <v>974</v>
      </c>
    </row>
    <row r="2" spans="1:11" ht="15" customHeight="1" x14ac:dyDescent="0.25">
      <c r="A2" s="199">
        <v>3</v>
      </c>
      <c r="B2" s="199" t="s">
        <v>497</v>
      </c>
      <c r="C2" s="200">
        <v>97</v>
      </c>
      <c r="E2" s="295" t="str">
        <f ca="1">INDEX(TBLStructure[Number],MATCH(C2,TBLStructure[Model Reference],0))&amp;"."&amp;INDEX(TBLStructure[Sub Number],MATCH(C2,TBLStructure[Model Reference],0))&amp;" "&amp;INDEX(TBLStructure[Sub-category],MATCH(C2,TBLStructure[Model Reference],0))</f>
        <v>4.4 Administered - Interest Bearing Liabilities</v>
      </c>
      <c r="F2" s="295"/>
      <c r="G2" s="295"/>
    </row>
    <row r="3" spans="1:11" x14ac:dyDescent="0.25">
      <c r="A3" s="199">
        <v>3</v>
      </c>
      <c r="E3" s="317"/>
      <c r="F3" s="106"/>
      <c r="G3" s="107"/>
    </row>
    <row r="4" spans="1:11" x14ac:dyDescent="0.25">
      <c r="A4" s="199">
        <v>3</v>
      </c>
      <c r="E4" s="316"/>
      <c r="F4" s="297" t="str">
        <f>Contents!F3</f>
        <v>20X2</v>
      </c>
      <c r="G4" s="298" t="str">
        <f>Contents!F4</f>
        <v>20X1</v>
      </c>
    </row>
    <row r="5" spans="1:11" ht="12.75" customHeight="1" thickBot="1" x14ac:dyDescent="0.3">
      <c r="A5" s="199">
        <v>3</v>
      </c>
      <c r="E5" s="445"/>
      <c r="F5" s="300" t="s">
        <v>258</v>
      </c>
      <c r="G5" s="301" t="s">
        <v>258</v>
      </c>
    </row>
    <row r="6" spans="1:11" ht="12.75" customHeight="1" x14ac:dyDescent="0.25">
      <c r="A6" s="199">
        <v>3</v>
      </c>
      <c r="E6" s="307"/>
      <c r="F6" s="325"/>
      <c r="G6" s="326"/>
    </row>
    <row r="7" spans="1:11" ht="12" customHeight="1" x14ac:dyDescent="0.25">
      <c r="A7" s="199">
        <v>3</v>
      </c>
      <c r="B7" s="199" t="s">
        <v>208</v>
      </c>
      <c r="C7" s="200">
        <v>97</v>
      </c>
      <c r="D7" s="3" t="s">
        <v>975</v>
      </c>
      <c r="E7" s="362" t="str">
        <f ca="1">INDEX(TBLStructure[Full Note Title],MATCH(C7,TBLStructure[Model Reference],0))</f>
        <v>4.4A: Leases</v>
      </c>
      <c r="F7" s="540"/>
      <c r="G7" s="512"/>
    </row>
    <row r="8" spans="1:11" ht="12" customHeight="1" x14ac:dyDescent="0.25">
      <c r="A8" s="199">
        <v>3</v>
      </c>
      <c r="D8" s="4" t="s">
        <v>976</v>
      </c>
      <c r="E8" s="451" t="s">
        <v>880</v>
      </c>
      <c r="F8" s="106">
        <v>0</v>
      </c>
      <c r="G8" s="107">
        <v>0</v>
      </c>
      <c r="H8" s="199"/>
      <c r="I8" s="199"/>
      <c r="J8" s="199"/>
      <c r="K8" s="199"/>
    </row>
    <row r="9" spans="1:11" ht="12" customHeight="1" x14ac:dyDescent="0.25">
      <c r="A9" s="199">
        <v>3</v>
      </c>
      <c r="E9" s="317" t="s">
        <v>885</v>
      </c>
      <c r="F9" s="112">
        <f>SUM(F7:F8)</f>
        <v>0</v>
      </c>
      <c r="G9" s="113">
        <f>SUM(G7:G8)</f>
        <v>0</v>
      </c>
    </row>
    <row r="10" spans="1:11" ht="12" customHeight="1" x14ac:dyDescent="0.25">
      <c r="A10" s="199">
        <v>3</v>
      </c>
      <c r="E10" s="316"/>
      <c r="F10" s="106"/>
      <c r="G10" s="107"/>
    </row>
    <row r="11" spans="1:11" ht="12" customHeight="1" x14ac:dyDescent="0.25">
      <c r="A11" s="199">
        <v>3</v>
      </c>
      <c r="D11" s="39" t="s">
        <v>882</v>
      </c>
      <c r="E11" s="465" t="s">
        <v>883</v>
      </c>
      <c r="F11" s="321"/>
      <c r="G11" s="322"/>
    </row>
    <row r="12" spans="1:11" ht="12" customHeight="1" x14ac:dyDescent="0.25">
      <c r="A12" s="199">
        <v>3</v>
      </c>
      <c r="D12" s="39"/>
      <c r="E12" s="542" t="s">
        <v>611</v>
      </c>
      <c r="F12" s="321">
        <v>0</v>
      </c>
      <c r="G12" s="322">
        <v>0</v>
      </c>
    </row>
    <row r="13" spans="1:11" ht="12" customHeight="1" x14ac:dyDescent="0.25">
      <c r="A13" s="199">
        <v>3</v>
      </c>
      <c r="D13" s="202"/>
      <c r="E13" s="542" t="s">
        <v>884</v>
      </c>
      <c r="F13" s="321">
        <v>0</v>
      </c>
      <c r="G13" s="322">
        <v>0</v>
      </c>
    </row>
    <row r="14" spans="1:11" ht="12" customHeight="1" x14ac:dyDescent="0.25">
      <c r="A14" s="199">
        <v>3</v>
      </c>
      <c r="D14" s="202"/>
      <c r="E14" s="542" t="s">
        <v>616</v>
      </c>
      <c r="F14" s="321">
        <v>0</v>
      </c>
      <c r="G14" s="322">
        <v>0</v>
      </c>
    </row>
    <row r="15" spans="1:11" ht="12" customHeight="1" x14ac:dyDescent="0.25">
      <c r="A15" s="199">
        <v>3</v>
      </c>
      <c r="D15" s="202"/>
      <c r="E15" s="543" t="s">
        <v>885</v>
      </c>
      <c r="F15" s="358">
        <f>SUM(F11:F14)</f>
        <v>0</v>
      </c>
      <c r="G15" s="464">
        <f>SUM(G11:G14)</f>
        <v>0</v>
      </c>
    </row>
    <row r="16" spans="1:11" ht="11.7" customHeight="1" x14ac:dyDescent="0.25">
      <c r="A16" s="199">
        <v>3</v>
      </c>
      <c r="E16" s="296"/>
      <c r="F16" s="296"/>
      <c r="G16" s="296"/>
    </row>
    <row r="17" spans="1:11" s="242" customFormat="1" ht="12.75" customHeight="1" x14ac:dyDescent="0.25">
      <c r="A17" s="242">
        <v>3</v>
      </c>
      <c r="C17" s="274"/>
      <c r="D17" s="39" t="s">
        <v>886</v>
      </c>
      <c r="E17" s="971" t="s">
        <v>977</v>
      </c>
      <c r="F17" s="971"/>
      <c r="G17" s="971"/>
    </row>
    <row r="18" spans="1:11" s="242" customFormat="1" ht="12.75" customHeight="1" x14ac:dyDescent="0.25">
      <c r="C18" s="274"/>
      <c r="D18" s="544"/>
      <c r="E18" s="323"/>
      <c r="F18" s="323"/>
      <c r="G18" s="323"/>
    </row>
    <row r="19" spans="1:11" s="242" customFormat="1" ht="39" customHeight="1" x14ac:dyDescent="0.25">
      <c r="A19" s="242">
        <v>3</v>
      </c>
      <c r="C19" s="274"/>
      <c r="D19" s="416" t="s">
        <v>888</v>
      </c>
      <c r="E19" s="971" t="s">
        <v>978</v>
      </c>
      <c r="F19" s="971"/>
      <c r="G19" s="971"/>
    </row>
    <row r="20" spans="1:11" s="242" customFormat="1" ht="53.25" customHeight="1" x14ac:dyDescent="0.25">
      <c r="A20" s="242">
        <v>3</v>
      </c>
      <c r="C20" s="274"/>
      <c r="D20" s="193" t="s">
        <v>979</v>
      </c>
      <c r="E20" s="971" t="s">
        <v>980</v>
      </c>
      <c r="F20" s="971"/>
      <c r="G20" s="971"/>
    </row>
    <row r="21" spans="1:11" ht="24.6" customHeight="1" x14ac:dyDescent="0.25">
      <c r="A21" s="199">
        <v>3</v>
      </c>
      <c r="D21" s="193" t="s">
        <v>892</v>
      </c>
      <c r="E21" s="967" t="s">
        <v>981</v>
      </c>
      <c r="F21" s="968"/>
      <c r="G21" s="968"/>
      <c r="H21" s="29"/>
      <c r="I21" s="199"/>
      <c r="J21" s="199"/>
      <c r="K21" s="199"/>
    </row>
    <row r="22" spans="1:11" ht="134.25" customHeight="1" x14ac:dyDescent="0.25">
      <c r="A22" s="199">
        <v>3</v>
      </c>
      <c r="E22" s="316"/>
      <c r="F22" s="316"/>
      <c r="G22" s="316"/>
    </row>
    <row r="23" spans="1:11" ht="30.75" customHeight="1" x14ac:dyDescent="0.25">
      <c r="A23" s="199">
        <v>3</v>
      </c>
      <c r="E23" s="316"/>
      <c r="F23" s="316"/>
      <c r="G23" s="316"/>
    </row>
    <row r="24" spans="1:11" x14ac:dyDescent="0.25">
      <c r="A24" s="199">
        <v>3</v>
      </c>
      <c r="E24" s="316"/>
      <c r="F24" s="297" t="str">
        <f>Contents!F3</f>
        <v>20X2</v>
      </c>
      <c r="G24" s="298" t="str">
        <f>Contents!F4</f>
        <v>20X1</v>
      </c>
    </row>
    <row r="25" spans="1:11" ht="12.75" customHeight="1" thickBot="1" x14ac:dyDescent="0.3">
      <c r="A25" s="199">
        <v>3</v>
      </c>
      <c r="E25" s="445"/>
      <c r="F25" s="300" t="s">
        <v>258</v>
      </c>
      <c r="G25" s="301" t="s">
        <v>258</v>
      </c>
    </row>
    <row r="26" spans="1:11" ht="12" customHeight="1" x14ac:dyDescent="0.25">
      <c r="A26" s="199">
        <v>3</v>
      </c>
      <c r="E26" s="331"/>
      <c r="F26" s="545"/>
      <c r="G26" s="546"/>
    </row>
    <row r="27" spans="1:11" ht="12" customHeight="1" x14ac:dyDescent="0.25">
      <c r="A27" s="199">
        <v>3</v>
      </c>
      <c r="B27" s="199" t="s">
        <v>208</v>
      </c>
      <c r="C27" s="200">
        <v>99</v>
      </c>
      <c r="E27" s="490" t="str">
        <f ca="1">INDEX(TBLStructure[Full Note Title],MATCH(C27,TBLStructure[Model Reference],0))&amp;"¹"</f>
        <v>4.4B: Other interest bearing liabilities¹</v>
      </c>
      <c r="F27" s="547"/>
      <c r="G27" s="548"/>
    </row>
    <row r="28" spans="1:11" ht="12" customHeight="1" x14ac:dyDescent="0.25">
      <c r="A28" s="199">
        <v>3</v>
      </c>
      <c r="E28" s="482" t="s">
        <v>894</v>
      </c>
      <c r="F28" s="106">
        <v>0</v>
      </c>
      <c r="G28" s="107">
        <v>0</v>
      </c>
    </row>
    <row r="29" spans="1:11" ht="12" customHeight="1" x14ac:dyDescent="0.25">
      <c r="A29" s="199">
        <v>3</v>
      </c>
      <c r="E29" s="482" t="s">
        <v>982</v>
      </c>
      <c r="F29" s="106">
        <v>0</v>
      </c>
      <c r="G29" s="107">
        <v>0</v>
      </c>
    </row>
    <row r="30" spans="1:11" ht="12" customHeight="1" x14ac:dyDescent="0.25">
      <c r="A30" s="199">
        <v>3</v>
      </c>
      <c r="E30" s="486" t="s">
        <v>983</v>
      </c>
      <c r="F30" s="106">
        <v>0</v>
      </c>
      <c r="G30" s="107">
        <v>0</v>
      </c>
    </row>
    <row r="31" spans="1:11" ht="12" customHeight="1" x14ac:dyDescent="0.25">
      <c r="A31" s="199">
        <v>3</v>
      </c>
      <c r="E31" s="482" t="s">
        <v>984</v>
      </c>
      <c r="F31" s="106">
        <v>0</v>
      </c>
      <c r="G31" s="107">
        <v>0</v>
      </c>
    </row>
    <row r="32" spans="1:11" ht="12" customHeight="1" x14ac:dyDescent="0.25">
      <c r="A32" s="199">
        <v>3</v>
      </c>
      <c r="E32" s="482" t="s">
        <v>895</v>
      </c>
      <c r="F32" s="106">
        <v>0</v>
      </c>
      <c r="G32" s="107">
        <v>0</v>
      </c>
    </row>
    <row r="33" spans="1:7" ht="12" customHeight="1" x14ac:dyDescent="0.25">
      <c r="A33" s="199">
        <v>3</v>
      </c>
      <c r="D33" s="201" t="s">
        <v>985</v>
      </c>
      <c r="E33" s="482" t="s">
        <v>897</v>
      </c>
      <c r="F33" s="106">
        <v>0</v>
      </c>
      <c r="G33" s="107">
        <v>0</v>
      </c>
    </row>
    <row r="34" spans="1:7" ht="12" customHeight="1" x14ac:dyDescent="0.25">
      <c r="A34" s="199">
        <v>3</v>
      </c>
      <c r="E34" s="482" t="s">
        <v>898</v>
      </c>
      <c r="F34" s="106">
        <v>0</v>
      </c>
      <c r="G34" s="107">
        <v>0</v>
      </c>
    </row>
    <row r="35" spans="1:7" ht="12" customHeight="1" x14ac:dyDescent="0.25">
      <c r="A35" s="199">
        <v>3</v>
      </c>
      <c r="E35" s="497" t="s">
        <v>899</v>
      </c>
      <c r="F35" s="112">
        <f>SUM(F27:F34)</f>
        <v>0</v>
      </c>
      <c r="G35" s="113">
        <f>SUM(G27:G34)</f>
        <v>0</v>
      </c>
    </row>
    <row r="36" spans="1:7" x14ac:dyDescent="0.25">
      <c r="A36" s="199">
        <v>3</v>
      </c>
      <c r="E36" s="331"/>
      <c r="F36" s="106"/>
      <c r="G36" s="107"/>
    </row>
    <row r="37" spans="1:7" x14ac:dyDescent="0.25">
      <c r="A37" s="199">
        <v>3</v>
      </c>
      <c r="D37" s="201" t="s">
        <v>877</v>
      </c>
      <c r="E37" s="316" t="s">
        <v>986</v>
      </c>
      <c r="F37" s="549"/>
      <c r="G37" s="550"/>
    </row>
    <row r="38" spans="1:7" ht="12.75" customHeight="1" x14ac:dyDescent="0.25">
      <c r="A38" s="199">
        <v>3</v>
      </c>
      <c r="E38" s="316"/>
      <c r="F38" s="549"/>
      <c r="G38" s="550"/>
    </row>
    <row r="39" spans="1:7" ht="12.75" customHeight="1" x14ac:dyDescent="0.25"/>
    <row r="40" spans="1:7" ht="12.75" customHeight="1" x14ac:dyDescent="0.25"/>
    <row r="41" spans="1:7" ht="12.75" customHeight="1" x14ac:dyDescent="0.25"/>
    <row r="42" spans="1:7" ht="12.75" customHeight="1" x14ac:dyDescent="0.25"/>
    <row r="43" spans="1:7" ht="12.75" customHeight="1" x14ac:dyDescent="0.25"/>
    <row r="44" spans="1:7" ht="12.75" customHeight="1" x14ac:dyDescent="0.25"/>
    <row r="45" spans="1:7" ht="12.75" customHeight="1" x14ac:dyDescent="0.25"/>
    <row r="46" spans="1:7" ht="12.75" customHeight="1" x14ac:dyDescent="0.25"/>
    <row r="47" spans="1:7" ht="12.75" customHeight="1" x14ac:dyDescent="0.25"/>
    <row r="48" spans="1:7"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6" spans="8:9" x14ac:dyDescent="0.25">
      <c r="H726" s="249"/>
    </row>
    <row r="735" spans="8:9" x14ac:dyDescent="0.25">
      <c r="I735" s="249"/>
    </row>
    <row r="754" spans="3:11" s="519" customFormat="1" ht="11.4" x14ac:dyDescent="0.2">
      <c r="C754" s="518"/>
      <c r="D754" s="249"/>
      <c r="E754" s="201"/>
      <c r="F754" s="201"/>
      <c r="G754" s="201"/>
      <c r="H754" s="201"/>
      <c r="I754" s="201"/>
      <c r="J754" s="249"/>
      <c r="K754" s="249"/>
    </row>
  </sheetData>
  <mergeCells count="5">
    <mergeCell ref="E19:G19"/>
    <mergeCell ref="E20:G20"/>
    <mergeCell ref="E21:G21"/>
    <mergeCell ref="B1:C1"/>
    <mergeCell ref="E17:G17"/>
  </mergeCells>
  <printOptions horizontalCentered="1"/>
  <pageMargins left="0.23622047244094491" right="0.23622047244094491" top="0.74803149606299213" bottom="0.74803149606299213" header="0.31496062992125984" footer="0.31496062992125984"/>
  <pageSetup paperSize="9" scale="90" fitToHeight="0" orientation="portrait" r:id="rId1"/>
  <rowBreaks count="1" manualBreakCount="1">
    <brk id="21" min="4" max="6" man="1"/>
  </rowBreaks>
  <customProperties>
    <customPr name="_pios_id" r:id="rId2"/>
  </customProperties>
  <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C1C3D-BAD9-45B1-8D0F-E8D1611E43C2}">
  <sheetPr codeName="Sheet42">
    <tabColor theme="8" tint="0.79998168889431442"/>
  </sheetPr>
  <dimension ref="A1:J827"/>
  <sheetViews>
    <sheetView showGridLines="0" view="pageBreakPreview" topLeftCell="D1" zoomScaleNormal="100" zoomScaleSheetLayoutView="100" workbookViewId="0">
      <selection activeCell="D30" sqref="D30"/>
    </sheetView>
  </sheetViews>
  <sheetFormatPr defaultRowHeight="13.2" x14ac:dyDescent="0.25"/>
  <cols>
    <col min="1" max="1" width="5.5546875" style="199" hidden="1" customWidth="1"/>
    <col min="2" max="2" width="6" style="199" hidden="1" customWidth="1"/>
    <col min="3" max="3" width="2.77734375" style="200" hidden="1" customWidth="1"/>
    <col min="4" max="4" width="18.77734375" style="249" customWidth="1"/>
    <col min="5" max="5" width="48.21875" style="201" customWidth="1"/>
    <col min="6" max="8" width="11.5546875" style="201" customWidth="1"/>
    <col min="9" max="10" width="9.109375" style="201"/>
    <col min="11" max="9667" width="9.109375" style="199"/>
    <col min="9668" max="9668" width="9.21875" style="199" customWidth="1"/>
    <col min="9669" max="16384" width="9.109375" style="199"/>
  </cols>
  <sheetData>
    <row r="1" spans="1:8" x14ac:dyDescent="0.25">
      <c r="A1" s="199" t="s">
        <v>0</v>
      </c>
      <c r="B1" s="957" t="s">
        <v>206</v>
      </c>
      <c r="C1" s="957"/>
      <c r="D1" s="249" t="s">
        <v>901</v>
      </c>
    </row>
    <row r="2" spans="1:8" ht="15" customHeight="1" x14ac:dyDescent="0.25">
      <c r="A2" s="199">
        <v>3</v>
      </c>
      <c r="B2" s="199" t="s">
        <v>497</v>
      </c>
      <c r="C2" s="200">
        <v>100</v>
      </c>
      <c r="D2" s="201"/>
      <c r="E2" s="295" t="str">
        <f ca="1">INDEX(TBLStructure[Number],MATCH(C2,TBLStructure[Model Reference],0))&amp;"."&amp;INDEX(TBLStructure[Sub Number],MATCH(C2,TBLStructure[Model Reference],0))&amp;" "&amp;INDEX(TBLStructure[Sub-category],MATCH(C2,TBLStructure[Model Reference],0))</f>
        <v>4.5 Administered - Other Provisions</v>
      </c>
      <c r="F2" s="295"/>
      <c r="G2" s="295"/>
      <c r="H2" s="295"/>
    </row>
    <row r="3" spans="1:8" ht="7.95" customHeight="1" x14ac:dyDescent="0.25">
      <c r="A3" s="199">
        <v>3</v>
      </c>
      <c r="B3" s="1"/>
      <c r="D3" s="394"/>
      <c r="E3" s="539"/>
      <c r="F3" s="539"/>
      <c r="G3" s="539"/>
      <c r="H3" s="296"/>
    </row>
    <row r="4" spans="1:8" ht="15" customHeight="1" x14ac:dyDescent="0.25">
      <c r="A4" s="199">
        <v>3</v>
      </c>
      <c r="B4" s="551"/>
      <c r="D4" s="394"/>
      <c r="E4" s="316"/>
      <c r="F4" s="316"/>
      <c r="G4" s="297" t="str">
        <f>Contents!F3</f>
        <v>20X2</v>
      </c>
      <c r="H4" s="298" t="str">
        <f>Contents!F4</f>
        <v>20X1</v>
      </c>
    </row>
    <row r="5" spans="1:8" ht="15" customHeight="1" thickBot="1" x14ac:dyDescent="0.3">
      <c r="A5" s="199">
        <v>3</v>
      </c>
      <c r="D5" s="394"/>
      <c r="E5" s="445"/>
      <c r="F5" s="445"/>
      <c r="G5" s="300" t="s">
        <v>258</v>
      </c>
      <c r="H5" s="301" t="s">
        <v>258</v>
      </c>
    </row>
    <row r="6" spans="1:8" ht="11.7" customHeight="1" x14ac:dyDescent="0.25">
      <c r="A6" s="199">
        <v>3</v>
      </c>
      <c r="B6" s="199" t="s">
        <v>208</v>
      </c>
      <c r="C6" s="200">
        <v>100</v>
      </c>
      <c r="D6" s="201"/>
      <c r="E6" s="362" t="str">
        <f ca="1">INDEX(TBLStructure[Full Note Title],MATCH(C6,TBLStructure[Model Reference],0))</f>
        <v>4.5A: Taxation refunds to be provided for</v>
      </c>
      <c r="F6" s="120"/>
      <c r="G6" s="107"/>
      <c r="H6" s="296"/>
    </row>
    <row r="7" spans="1:8" ht="12" customHeight="1" x14ac:dyDescent="0.25">
      <c r="A7" s="199">
        <v>3</v>
      </c>
      <c r="D7" s="394"/>
      <c r="E7" s="296" t="s">
        <v>404</v>
      </c>
      <c r="F7" s="120"/>
      <c r="G7" s="106">
        <v>0</v>
      </c>
      <c r="H7" s="107">
        <v>0</v>
      </c>
    </row>
    <row r="8" spans="1:8" ht="12" customHeight="1" x14ac:dyDescent="0.25">
      <c r="A8" s="199">
        <v>3</v>
      </c>
      <c r="D8" s="394"/>
      <c r="E8" s="296" t="s">
        <v>657</v>
      </c>
      <c r="F8" s="120"/>
      <c r="G8" s="106">
        <v>0</v>
      </c>
      <c r="H8" s="107">
        <v>0</v>
      </c>
    </row>
    <row r="9" spans="1:8" ht="12" customHeight="1" x14ac:dyDescent="0.25">
      <c r="A9" s="199">
        <v>3</v>
      </c>
      <c r="D9" s="394"/>
      <c r="E9" s="296" t="s">
        <v>355</v>
      </c>
      <c r="F9" s="120"/>
      <c r="G9" s="106">
        <v>0</v>
      </c>
      <c r="H9" s="107">
        <v>0</v>
      </c>
    </row>
    <row r="10" spans="1:8" x14ac:dyDescent="0.25">
      <c r="A10" s="199">
        <v>3</v>
      </c>
      <c r="D10" s="394"/>
      <c r="E10" s="307" t="s">
        <v>987</v>
      </c>
      <c r="F10" s="120"/>
      <c r="G10" s="112">
        <f>SUM(G6:G9)</f>
        <v>0</v>
      </c>
      <c r="H10" s="113">
        <f>SUM(H6:H9)</f>
        <v>0</v>
      </c>
    </row>
    <row r="11" spans="1:8" x14ac:dyDescent="0.25">
      <c r="A11" s="199">
        <v>3</v>
      </c>
      <c r="D11" s="394"/>
      <c r="E11" s="307"/>
      <c r="F11" s="120"/>
      <c r="G11" s="120"/>
      <c r="H11" s="121"/>
    </row>
    <row r="12" spans="1:8" ht="15" customHeight="1" x14ac:dyDescent="0.25">
      <c r="A12" s="199">
        <v>3</v>
      </c>
      <c r="D12" s="394"/>
      <c r="E12" s="307"/>
      <c r="F12" s="120"/>
      <c r="G12" s="120"/>
      <c r="H12" s="121"/>
    </row>
    <row r="13" spans="1:8" ht="21" customHeight="1" x14ac:dyDescent="0.25">
      <c r="A13" s="199">
        <v>3</v>
      </c>
      <c r="D13" s="394"/>
      <c r="E13" s="307"/>
      <c r="F13" s="120"/>
      <c r="G13" s="120"/>
      <c r="H13" s="121"/>
    </row>
    <row r="14" spans="1:8" ht="12" customHeight="1" x14ac:dyDescent="0.25">
      <c r="A14" s="199">
        <v>3</v>
      </c>
      <c r="B14" s="199" t="s">
        <v>208</v>
      </c>
      <c r="C14" s="200">
        <v>102</v>
      </c>
      <c r="D14" s="201"/>
      <c r="E14" s="362" t="str">
        <f ca="1">INDEX(TBLStructure[Full Note Title],MATCH(C14,TBLStructure[Model Reference],0))</f>
        <v>4.5B: Other provisions</v>
      </c>
      <c r="F14" s="106"/>
      <c r="G14" s="107"/>
      <c r="H14" s="296"/>
    </row>
    <row r="15" spans="1:8" ht="41.7" customHeight="1" x14ac:dyDescent="0.25">
      <c r="A15" s="199">
        <v>3</v>
      </c>
      <c r="D15" s="201"/>
      <c r="E15" s="516"/>
      <c r="F15" s="516" t="s">
        <v>902</v>
      </c>
      <c r="G15" s="516" t="s">
        <v>903</v>
      </c>
      <c r="H15" s="516" t="s">
        <v>776</v>
      </c>
    </row>
    <row r="16" spans="1:8" x14ac:dyDescent="0.25">
      <c r="A16" s="199">
        <v>3</v>
      </c>
      <c r="D16" s="201"/>
      <c r="E16" s="517"/>
      <c r="F16" s="517" t="s">
        <v>258</v>
      </c>
      <c r="G16" s="517" t="s">
        <v>258</v>
      </c>
      <c r="H16" s="517" t="s">
        <v>258</v>
      </c>
    </row>
    <row r="17" spans="1:10" x14ac:dyDescent="0.25">
      <c r="A17" s="199">
        <v>3</v>
      </c>
      <c r="D17" s="4" t="s">
        <v>904</v>
      </c>
      <c r="E17" s="317" t="str">
        <f>_xlfn.CONCAT("As at 1 July "&amp;Contents!F4)</f>
        <v>As at 1 July 20X1</v>
      </c>
      <c r="F17" s="321">
        <v>0</v>
      </c>
      <c r="G17" s="321">
        <v>0</v>
      </c>
      <c r="H17" s="321">
        <f>SUM(F17:G17)</f>
        <v>0</v>
      </c>
    </row>
    <row r="18" spans="1:10" s="258" customFormat="1" x14ac:dyDescent="0.25">
      <c r="A18" s="258">
        <v>1</v>
      </c>
      <c r="C18" s="259"/>
      <c r="D18" s="4" t="s">
        <v>905</v>
      </c>
      <c r="E18" s="467" t="s">
        <v>906</v>
      </c>
      <c r="F18" s="478">
        <v>0</v>
      </c>
      <c r="G18" s="478">
        <v>0</v>
      </c>
      <c r="H18" s="478">
        <f>SUM(F18:G18)</f>
        <v>0</v>
      </c>
      <c r="I18" s="336"/>
      <c r="J18" s="336"/>
    </row>
    <row r="19" spans="1:10" x14ac:dyDescent="0.25">
      <c r="A19" s="199">
        <v>3</v>
      </c>
      <c r="D19" s="4" t="s">
        <v>907</v>
      </c>
      <c r="E19" s="455" t="s">
        <v>908</v>
      </c>
      <c r="F19" s="478">
        <v>0</v>
      </c>
      <c r="G19" s="478">
        <v>0</v>
      </c>
      <c r="H19" s="478">
        <f>SUM(F19:G19)</f>
        <v>0</v>
      </c>
    </row>
    <row r="20" spans="1:10" x14ac:dyDescent="0.25">
      <c r="A20" s="199">
        <v>3</v>
      </c>
      <c r="D20" s="4" t="s">
        <v>909</v>
      </c>
      <c r="E20" s="455" t="s">
        <v>910</v>
      </c>
      <c r="F20" s="478">
        <v>0</v>
      </c>
      <c r="G20" s="478">
        <v>0</v>
      </c>
      <c r="H20" s="478">
        <f>SUM(F20:G20)</f>
        <v>0</v>
      </c>
    </row>
    <row r="21" spans="1:10" x14ac:dyDescent="0.25">
      <c r="A21" s="199">
        <v>3</v>
      </c>
      <c r="D21" s="4" t="s">
        <v>904</v>
      </c>
      <c r="E21" s="552" t="str">
        <f>_xlfn.CONCAT("Total as at 30 June "&amp;Contents!F3)</f>
        <v>Total as at 30 June 20X2</v>
      </c>
      <c r="F21" s="481">
        <f>SUM(F17:F20)</f>
        <v>0</v>
      </c>
      <c r="G21" s="481">
        <f>SUM(G17:G20)</f>
        <v>0</v>
      </c>
      <c r="H21" s="481">
        <f>SUM(H17:H20)</f>
        <v>0</v>
      </c>
    </row>
    <row r="22" spans="1:10" x14ac:dyDescent="0.25">
      <c r="A22" s="199">
        <v>3</v>
      </c>
      <c r="E22" s="497"/>
      <c r="F22" s="487"/>
      <c r="G22" s="487"/>
      <c r="H22" s="487"/>
    </row>
    <row r="23" spans="1:10" x14ac:dyDescent="0.25">
      <c r="A23" s="199">
        <v>3</v>
      </c>
      <c r="D23" s="43" t="s">
        <v>911</v>
      </c>
      <c r="E23" s="996" t="s">
        <v>988</v>
      </c>
      <c r="F23" s="996"/>
      <c r="G23" s="996"/>
      <c r="H23" s="996"/>
    </row>
    <row r="24" spans="1:10" s="279" customFormat="1" x14ac:dyDescent="0.25">
      <c r="C24" s="280"/>
      <c r="D24" s="426" t="s">
        <v>913</v>
      </c>
      <c r="E24" s="990" t="s">
        <v>914</v>
      </c>
      <c r="F24" s="990"/>
      <c r="G24" s="990"/>
      <c r="H24" s="990"/>
      <c r="I24" s="202"/>
      <c r="J24" s="202"/>
    </row>
    <row r="25" spans="1:10" x14ac:dyDescent="0.25">
      <c r="A25" s="199">
        <v>3</v>
      </c>
      <c r="D25" s="195"/>
      <c r="E25" s="323"/>
      <c r="F25" s="323"/>
      <c r="G25" s="323"/>
      <c r="H25" s="323"/>
    </row>
    <row r="26" spans="1:10" x14ac:dyDescent="0.25">
      <c r="A26" s="199">
        <v>3</v>
      </c>
      <c r="D26" s="195"/>
      <c r="E26" s="323"/>
      <c r="F26" s="323"/>
      <c r="G26" s="323"/>
      <c r="H26" s="323"/>
    </row>
    <row r="27" spans="1:10" x14ac:dyDescent="0.25">
      <c r="A27" s="199">
        <v>3</v>
      </c>
      <c r="D27" s="195"/>
      <c r="E27" s="323"/>
      <c r="F27" s="323"/>
      <c r="G27" s="323"/>
      <c r="H27" s="323"/>
    </row>
    <row r="28" spans="1:10" x14ac:dyDescent="0.25">
      <c r="D28" s="195"/>
    </row>
    <row r="29" spans="1:10" x14ac:dyDescent="0.25">
      <c r="D29" s="195"/>
    </row>
    <row r="30" spans="1:10" x14ac:dyDescent="0.25">
      <c r="D30" s="195"/>
    </row>
    <row r="31" spans="1:10" x14ac:dyDescent="0.25">
      <c r="D31" s="195"/>
    </row>
    <row r="32" spans="1:10" x14ac:dyDescent="0.25">
      <c r="D32" s="195"/>
    </row>
    <row r="33" spans="4:4" x14ac:dyDescent="0.25">
      <c r="D33" s="195"/>
    </row>
    <row r="34" spans="4:4" x14ac:dyDescent="0.25">
      <c r="D34" s="195"/>
    </row>
    <row r="35" spans="4:4" x14ac:dyDescent="0.25">
      <c r="D35" s="195"/>
    </row>
    <row r="36" spans="4:4" x14ac:dyDescent="0.25">
      <c r="D36" s="195"/>
    </row>
    <row r="37" spans="4:4" x14ac:dyDescent="0.25">
      <c r="D37" s="195"/>
    </row>
    <row r="38" spans="4:4" x14ac:dyDescent="0.25">
      <c r="D38" s="195"/>
    </row>
    <row r="39" spans="4:4" x14ac:dyDescent="0.25">
      <c r="D39" s="195"/>
    </row>
    <row r="40" spans="4:4" x14ac:dyDescent="0.25">
      <c r="D40" s="195"/>
    </row>
    <row r="41" spans="4:4" x14ac:dyDescent="0.25">
      <c r="D41" s="195"/>
    </row>
    <row r="42" spans="4:4" x14ac:dyDescent="0.25">
      <c r="D42" s="195"/>
    </row>
    <row r="43" spans="4:4" x14ac:dyDescent="0.25">
      <c r="D43" s="195"/>
    </row>
    <row r="44" spans="4:4" x14ac:dyDescent="0.25">
      <c r="D44" s="195"/>
    </row>
    <row r="45" spans="4:4" x14ac:dyDescent="0.25">
      <c r="D45" s="195"/>
    </row>
    <row r="46" spans="4:4" x14ac:dyDescent="0.25">
      <c r="D46" s="195"/>
    </row>
    <row r="47" spans="4:4" x14ac:dyDescent="0.25">
      <c r="D47" s="195"/>
    </row>
    <row r="48" spans="4:4" x14ac:dyDescent="0.25">
      <c r="D48" s="195"/>
    </row>
    <row r="49" spans="4:4" x14ac:dyDescent="0.25">
      <c r="D49" s="195"/>
    </row>
    <row r="50" spans="4:4" x14ac:dyDescent="0.25">
      <c r="D50" s="195"/>
    </row>
    <row r="51" spans="4:4" x14ac:dyDescent="0.25">
      <c r="D51" s="195"/>
    </row>
    <row r="52" spans="4:4" x14ac:dyDescent="0.25">
      <c r="D52" s="195"/>
    </row>
    <row r="53" spans="4:4" x14ac:dyDescent="0.25">
      <c r="D53" s="195"/>
    </row>
    <row r="54" spans="4:4" x14ac:dyDescent="0.25">
      <c r="D54" s="195"/>
    </row>
    <row r="55" spans="4:4" x14ac:dyDescent="0.25">
      <c r="D55" s="195"/>
    </row>
    <row r="56" spans="4:4" x14ac:dyDescent="0.25">
      <c r="D56" s="195"/>
    </row>
    <row r="58" spans="4:4" x14ac:dyDescent="0.25">
      <c r="D58" s="394"/>
    </row>
    <row r="67" ht="26.25" customHeight="1" x14ac:dyDescent="0.25"/>
    <row r="68" ht="3.75" customHeight="1" x14ac:dyDescent="0.25"/>
    <row r="69" ht="36" customHeight="1" x14ac:dyDescent="0.25"/>
    <row r="70" ht="3.75" customHeight="1" x14ac:dyDescent="0.25"/>
    <row r="827" spans="3:10" s="519" customFormat="1" ht="11.4" x14ac:dyDescent="0.2">
      <c r="C827" s="518"/>
      <c r="D827" s="249"/>
      <c r="E827" s="201"/>
      <c r="F827" s="201"/>
      <c r="G827" s="201"/>
      <c r="H827" s="201"/>
      <c r="I827" s="249"/>
      <c r="J827" s="249"/>
    </row>
  </sheetData>
  <mergeCells count="3">
    <mergeCell ref="B1:C1"/>
    <mergeCell ref="E23:H23"/>
    <mergeCell ref="E24:H24"/>
  </mergeCells>
  <printOptions horizontalCentered="1"/>
  <pageMargins left="0.23622047244094491" right="0.23622047244094491" top="0.74803149606299213" bottom="0.74803149606299213" header="0.31496062992125984" footer="0.31496062992125984"/>
  <pageSetup paperSize="9" scale="97" fitToHeight="0" orientation="portrait" r:id="rId1"/>
  <customProperties>
    <customPr name="_pios_id" r:id="rId2"/>
  </customProperties>
  <drawing r:id="rId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BD03-5F36-4C67-B9C2-9558FF4433A5}">
  <sheetPr codeName="Sheet26">
    <tabColor theme="5" tint="0.79998168889431442"/>
    <pageSetUpPr autoPageBreaks="0"/>
  </sheetPr>
  <dimension ref="A1:K108"/>
  <sheetViews>
    <sheetView showGridLines="0" view="pageBreakPreview" topLeftCell="D79" zoomScaleNormal="100" zoomScaleSheetLayoutView="100" workbookViewId="0">
      <selection activeCell="D101" sqref="D101"/>
    </sheetView>
  </sheetViews>
  <sheetFormatPr defaultRowHeight="13.2" x14ac:dyDescent="0.25"/>
  <cols>
    <col min="1" max="1" width="8.77734375" style="199" hidden="1" customWidth="1"/>
    <col min="2" max="3" width="3.77734375" style="199" hidden="1" customWidth="1"/>
    <col min="4" max="4" width="23.77734375" style="201" customWidth="1"/>
    <col min="5" max="5" width="33.88671875" style="201" customWidth="1"/>
    <col min="6" max="10" width="13.44140625" style="201" customWidth="1"/>
    <col min="11" max="9655" width="9.109375" style="199"/>
    <col min="9656" max="9656" width="9.21875" style="199" customWidth="1"/>
    <col min="9657" max="16383" width="9.109375" style="199"/>
    <col min="16384" max="16384" width="8.77734375" style="199" customWidth="1"/>
  </cols>
  <sheetData>
    <row r="1" spans="1:11" x14ac:dyDescent="0.25">
      <c r="A1" s="199" t="s">
        <v>0</v>
      </c>
      <c r="B1" s="957" t="s">
        <v>206</v>
      </c>
      <c r="C1" s="957"/>
      <c r="D1" s="201" t="s">
        <v>1293</v>
      </c>
      <c r="E1" s="208"/>
      <c r="F1" s="208"/>
      <c r="G1" s="208"/>
      <c r="H1" s="208"/>
      <c r="I1" s="208"/>
      <c r="J1" s="208"/>
      <c r="K1" s="207"/>
    </row>
    <row r="2" spans="1:11" ht="12" customHeight="1" x14ac:dyDescent="0.25">
      <c r="A2" s="199">
        <v>3</v>
      </c>
      <c r="D2" s="201" t="s">
        <v>1294</v>
      </c>
      <c r="E2" s="208"/>
      <c r="F2" s="208"/>
      <c r="G2" s="208"/>
      <c r="H2" s="208"/>
      <c r="I2" s="208"/>
      <c r="J2" s="208"/>
      <c r="K2" s="207"/>
    </row>
    <row r="3" spans="1:11" ht="15" customHeight="1" x14ac:dyDescent="0.25">
      <c r="A3" s="199">
        <v>3</v>
      </c>
      <c r="B3" s="199" t="s">
        <v>497</v>
      </c>
      <c r="C3" s="199">
        <v>103</v>
      </c>
      <c r="E3" s="210" t="str">
        <f ca="1">INDEX(TBLStructure[Number],MATCH(C3,TBLStructure[Model Reference],0))&amp;"."&amp;INDEX(TBLStructure[Sub Number],MATCH(C3,TBLStructure[Model Reference],0))&amp;" "&amp;INDEX(TBLStructure[Sub-category],MATCH(C3,TBLStructure[Model Reference],0))</f>
        <v>5.1 Appropriations</v>
      </c>
      <c r="F3" s="210"/>
      <c r="G3" s="210"/>
      <c r="H3" s="210"/>
      <c r="I3" s="210"/>
      <c r="J3" s="210"/>
    </row>
    <row r="4" spans="1:11" ht="7.95" customHeight="1" x14ac:dyDescent="0.25">
      <c r="A4" s="199">
        <v>3</v>
      </c>
    </row>
    <row r="5" spans="1:11" ht="12" customHeight="1" x14ac:dyDescent="0.25">
      <c r="A5" s="199">
        <v>3</v>
      </c>
      <c r="B5" s="1" t="s">
        <v>208</v>
      </c>
      <c r="C5" s="1">
        <v>103</v>
      </c>
      <c r="D5" s="928" t="s">
        <v>1295</v>
      </c>
      <c r="E5" s="399" t="str">
        <f ca="1">INDEX(TBLStructure[Full Note Title],MATCH(C5,TBLStructure[Model Reference],0))</f>
        <v>5.1A: Annual appropriations</v>
      </c>
      <c r="F5" s="220"/>
      <c r="G5" s="220"/>
      <c r="H5" s="220"/>
      <c r="I5" s="220"/>
      <c r="J5" s="220"/>
    </row>
    <row r="6" spans="1:11" ht="7.95" customHeight="1" x14ac:dyDescent="0.25">
      <c r="A6" s="199">
        <v>3</v>
      </c>
      <c r="D6" s="928"/>
      <c r="E6" s="553"/>
    </row>
    <row r="7" spans="1:11" ht="13.2" customHeight="1" x14ac:dyDescent="0.25">
      <c r="A7" s="199">
        <v>3</v>
      </c>
      <c r="D7" s="928"/>
      <c r="E7" s="1012" t="str">
        <f>_xlfn.CONCAT("Annual Appropriations for "&amp;Contents!F3)</f>
        <v>Annual Appropriations for 20X2</v>
      </c>
      <c r="F7" s="1012"/>
      <c r="G7" s="1012"/>
      <c r="H7" s="1012"/>
      <c r="I7" s="1012"/>
      <c r="J7" s="1012"/>
    </row>
    <row r="8" spans="1:11" ht="48" customHeight="1" x14ac:dyDescent="0.25">
      <c r="A8" s="199">
        <v>3</v>
      </c>
      <c r="D8" s="928"/>
      <c r="E8" s="554"/>
      <c r="F8" s="261" t="s">
        <v>989</v>
      </c>
      <c r="G8" s="261" t="s">
        <v>990</v>
      </c>
      <c r="H8" s="261" t="s">
        <v>991</v>
      </c>
      <c r="I8" s="261" t="str">
        <f>"Appropriation applied in " &amp; Contents!F3 &amp; " (current and prior years)"</f>
        <v>Appropriation applied in 20X2 (current and prior years)</v>
      </c>
      <c r="J8" s="261" t="s">
        <v>992</v>
      </c>
    </row>
    <row r="9" spans="1:11" ht="12" customHeight="1" x14ac:dyDescent="0.25">
      <c r="A9" s="199">
        <v>3</v>
      </c>
      <c r="E9" s="555"/>
      <c r="F9" s="381" t="s">
        <v>212</v>
      </c>
      <c r="G9" s="381" t="s">
        <v>212</v>
      </c>
      <c r="H9" s="381" t="s">
        <v>212</v>
      </c>
      <c r="I9" s="381" t="s">
        <v>212</v>
      </c>
      <c r="J9" s="381" t="s">
        <v>212</v>
      </c>
    </row>
    <row r="10" spans="1:11" ht="12" customHeight="1" x14ac:dyDescent="0.25">
      <c r="A10" s="199">
        <v>3</v>
      </c>
      <c r="E10" s="554" t="s">
        <v>3</v>
      </c>
      <c r="F10" s="273"/>
      <c r="G10" s="273"/>
      <c r="H10" s="273"/>
      <c r="I10" s="222"/>
      <c r="J10" s="273"/>
    </row>
    <row r="11" spans="1:11" ht="12" customHeight="1" x14ac:dyDescent="0.25">
      <c r="A11" s="199">
        <v>3</v>
      </c>
      <c r="E11" s="556" t="s">
        <v>993</v>
      </c>
      <c r="F11" s="40">
        <v>0</v>
      </c>
      <c r="G11" s="40">
        <v>0</v>
      </c>
      <c r="H11" s="40">
        <v>0</v>
      </c>
      <c r="I11" s="40">
        <v>0</v>
      </c>
      <c r="J11" s="40">
        <v>0</v>
      </c>
    </row>
    <row r="12" spans="1:11" ht="12" customHeight="1" x14ac:dyDescent="0.25">
      <c r="A12" s="199">
        <v>3</v>
      </c>
      <c r="E12" s="556" t="s">
        <v>994</v>
      </c>
      <c r="F12" s="40">
        <v>0</v>
      </c>
      <c r="G12" s="40">
        <v>0</v>
      </c>
      <c r="H12" s="40">
        <v>0</v>
      </c>
      <c r="I12" s="40">
        <v>0</v>
      </c>
      <c r="J12" s="40">
        <v>0</v>
      </c>
    </row>
    <row r="13" spans="1:11" ht="12" customHeight="1" x14ac:dyDescent="0.25">
      <c r="A13" s="199">
        <v>3</v>
      </c>
      <c r="E13" s="556" t="s">
        <v>995</v>
      </c>
      <c r="F13" s="40"/>
      <c r="G13" s="40"/>
      <c r="H13" s="40"/>
      <c r="I13" s="40"/>
      <c r="J13" s="40"/>
    </row>
    <row r="14" spans="1:11" ht="12" customHeight="1" x14ac:dyDescent="0.25">
      <c r="A14" s="199">
        <v>3</v>
      </c>
      <c r="E14" s="557" t="s">
        <v>996</v>
      </c>
      <c r="F14" s="40">
        <v>0</v>
      </c>
      <c r="G14" s="40">
        <v>0</v>
      </c>
      <c r="H14" s="40">
        <v>0</v>
      </c>
      <c r="I14" s="40">
        <v>0</v>
      </c>
      <c r="J14" s="40">
        <v>0</v>
      </c>
    </row>
    <row r="15" spans="1:11" ht="12" customHeight="1" x14ac:dyDescent="0.25">
      <c r="A15" s="199">
        <v>3</v>
      </c>
      <c r="E15" s="557" t="s">
        <v>125</v>
      </c>
      <c r="F15" s="40">
        <v>0</v>
      </c>
      <c r="G15" s="40">
        <v>0</v>
      </c>
      <c r="H15" s="40">
        <v>0</v>
      </c>
      <c r="I15" s="40">
        <v>0</v>
      </c>
      <c r="J15" s="40">
        <v>0</v>
      </c>
    </row>
    <row r="16" spans="1:11" ht="12" customHeight="1" x14ac:dyDescent="0.25">
      <c r="A16" s="199">
        <v>3</v>
      </c>
      <c r="E16" s="558" t="s">
        <v>997</v>
      </c>
      <c r="F16" s="35">
        <f>SUM(F10:F15)</f>
        <v>0</v>
      </c>
      <c r="G16" s="35">
        <f>SUM(G10:G15)</f>
        <v>0</v>
      </c>
      <c r="H16" s="35">
        <f>SUM(H10:H15)</f>
        <v>0</v>
      </c>
      <c r="I16" s="35">
        <f>SUM(I10:I15)</f>
        <v>0</v>
      </c>
      <c r="J16" s="35">
        <f>SUM(J10:J15)</f>
        <v>0</v>
      </c>
    </row>
    <row r="17" spans="1:11" ht="12" customHeight="1" x14ac:dyDescent="0.25">
      <c r="A17" s="199">
        <v>3</v>
      </c>
      <c r="E17" s="507" t="s">
        <v>4</v>
      </c>
      <c r="F17" s="120"/>
      <c r="G17" s="120"/>
      <c r="H17" s="120"/>
      <c r="I17" s="120"/>
      <c r="J17" s="120"/>
    </row>
    <row r="18" spans="1:11" ht="12" customHeight="1" x14ac:dyDescent="0.25">
      <c r="A18" s="199">
        <v>3</v>
      </c>
      <c r="E18" s="559" t="s">
        <v>993</v>
      </c>
      <c r="F18" s="120"/>
      <c r="G18" s="120"/>
      <c r="H18" s="120"/>
      <c r="I18" s="120"/>
      <c r="J18" s="120"/>
    </row>
    <row r="19" spans="1:11" ht="12" customHeight="1" x14ac:dyDescent="0.25">
      <c r="A19" s="199">
        <v>3</v>
      </c>
      <c r="E19" s="560" t="s">
        <v>994</v>
      </c>
      <c r="F19" s="487">
        <v>0</v>
      </c>
      <c r="G19" s="487">
        <v>0</v>
      </c>
      <c r="H19" s="120">
        <v>0</v>
      </c>
      <c r="I19" s="487">
        <v>0</v>
      </c>
      <c r="J19" s="487">
        <v>0</v>
      </c>
    </row>
    <row r="20" spans="1:11" ht="12" customHeight="1" x14ac:dyDescent="0.25">
      <c r="A20" s="199">
        <v>3</v>
      </c>
      <c r="E20" s="560" t="s">
        <v>998</v>
      </c>
      <c r="F20" s="487">
        <v>0</v>
      </c>
      <c r="G20" s="487">
        <v>0</v>
      </c>
      <c r="H20" s="120">
        <v>0</v>
      </c>
      <c r="I20" s="487">
        <v>0</v>
      </c>
      <c r="J20" s="487">
        <v>0</v>
      </c>
    </row>
    <row r="21" spans="1:11" ht="23.25" customHeight="1" x14ac:dyDescent="0.25">
      <c r="A21" s="199">
        <v>3</v>
      </c>
      <c r="E21" s="560" t="s">
        <v>95</v>
      </c>
      <c r="F21" s="487">
        <v>0</v>
      </c>
      <c r="G21" s="487">
        <v>0</v>
      </c>
      <c r="H21" s="120">
        <v>0</v>
      </c>
      <c r="I21" s="487">
        <v>0</v>
      </c>
      <c r="J21" s="487">
        <v>0</v>
      </c>
    </row>
    <row r="22" spans="1:11" ht="12" customHeight="1" x14ac:dyDescent="0.25">
      <c r="A22" s="199">
        <v>3</v>
      </c>
      <c r="E22" s="561" t="s">
        <v>995</v>
      </c>
      <c r="F22" s="487"/>
      <c r="G22" s="487"/>
      <c r="H22" s="120"/>
      <c r="I22" s="487"/>
      <c r="J22" s="487"/>
    </row>
    <row r="23" spans="1:11" ht="12" customHeight="1" x14ac:dyDescent="0.25">
      <c r="A23" s="199">
        <v>3</v>
      </c>
      <c r="E23" s="562" t="s">
        <v>999</v>
      </c>
      <c r="F23" s="487">
        <v>0</v>
      </c>
      <c r="G23" s="487">
        <v>0</v>
      </c>
      <c r="H23" s="120">
        <v>0</v>
      </c>
      <c r="I23" s="487">
        <v>0</v>
      </c>
      <c r="J23" s="487">
        <v>0</v>
      </c>
    </row>
    <row r="24" spans="1:11" ht="12" customHeight="1" x14ac:dyDescent="0.25">
      <c r="A24" s="199">
        <v>3</v>
      </c>
      <c r="E24" s="560" t="s">
        <v>1000</v>
      </c>
      <c r="F24" s="487">
        <v>0</v>
      </c>
      <c r="G24" s="487">
        <v>0</v>
      </c>
      <c r="H24" s="120">
        <v>0</v>
      </c>
      <c r="I24" s="487">
        <v>0</v>
      </c>
      <c r="J24" s="487">
        <v>0</v>
      </c>
    </row>
    <row r="25" spans="1:11" ht="12" customHeight="1" x14ac:dyDescent="0.25">
      <c r="A25" s="199">
        <v>3</v>
      </c>
      <c r="E25" s="560" t="s">
        <v>1001</v>
      </c>
      <c r="F25" s="487">
        <v>0</v>
      </c>
      <c r="G25" s="487">
        <v>0</v>
      </c>
      <c r="H25" s="487">
        <v>0</v>
      </c>
      <c r="I25" s="487">
        <v>0</v>
      </c>
      <c r="J25" s="487">
        <v>0</v>
      </c>
    </row>
    <row r="26" spans="1:11" ht="24.75" customHeight="1" x14ac:dyDescent="0.25">
      <c r="A26" s="199">
        <v>3</v>
      </c>
      <c r="E26" s="560" t="s">
        <v>95</v>
      </c>
      <c r="F26" s="487">
        <v>0</v>
      </c>
      <c r="G26" s="487">
        <v>0</v>
      </c>
      <c r="H26" s="487">
        <v>0</v>
      </c>
      <c r="I26" s="487">
        <v>0</v>
      </c>
      <c r="J26" s="487">
        <v>0</v>
      </c>
    </row>
    <row r="27" spans="1:11" ht="12" customHeight="1" x14ac:dyDescent="0.25">
      <c r="A27" s="199">
        <v>3</v>
      </c>
      <c r="E27" s="563" t="s">
        <v>1002</v>
      </c>
      <c r="F27" s="112">
        <f>SUM(F18:F26)</f>
        <v>0</v>
      </c>
      <c r="G27" s="112">
        <f>SUM(G18:G26)</f>
        <v>0</v>
      </c>
      <c r="H27" s="112">
        <f>SUM(H18:H26)</f>
        <v>0</v>
      </c>
      <c r="I27" s="112">
        <f>SUM(I18:I26)</f>
        <v>0</v>
      </c>
      <c r="J27" s="112">
        <f>SUM(J18:J26)</f>
        <v>0</v>
      </c>
    </row>
    <row r="28" spans="1:11" ht="6.6" customHeight="1" x14ac:dyDescent="0.25">
      <c r="A28" s="199">
        <v>3</v>
      </c>
      <c r="E28" s="554"/>
      <c r="F28" s="90"/>
      <c r="G28" s="90"/>
      <c r="H28" s="90"/>
      <c r="I28" s="90"/>
      <c r="J28" s="90"/>
    </row>
    <row r="29" spans="1:11" ht="196.5" customHeight="1" x14ac:dyDescent="0.25">
      <c r="A29" s="199">
        <v>3</v>
      </c>
      <c r="E29" s="960" t="s">
        <v>1003</v>
      </c>
      <c r="F29" s="960"/>
      <c r="G29" s="960"/>
      <c r="H29" s="960"/>
      <c r="I29" s="960"/>
      <c r="J29" s="960"/>
      <c r="K29" s="823"/>
    </row>
    <row r="30" spans="1:11" x14ac:dyDescent="0.25">
      <c r="A30" s="199">
        <v>3</v>
      </c>
      <c r="E30" s="554"/>
      <c r="F30" s="554"/>
      <c r="G30" s="273"/>
      <c r="H30" s="273"/>
      <c r="I30" s="273"/>
      <c r="J30" s="273"/>
    </row>
    <row r="31" spans="1:11" ht="12" customHeight="1" x14ac:dyDescent="0.25">
      <c r="A31" s="199">
        <v>3</v>
      </c>
      <c r="E31" s="1013" t="str">
        <f>_xlfn.CONCAT("Annual Appropriations for "&amp;Contents!F4)</f>
        <v>Annual Appropriations for 20X1</v>
      </c>
      <c r="F31" s="1013"/>
      <c r="G31" s="1013"/>
      <c r="H31" s="1013"/>
      <c r="I31" s="1013"/>
      <c r="J31" s="1013"/>
    </row>
    <row r="32" spans="1:11" ht="25.2" x14ac:dyDescent="0.25">
      <c r="A32" s="199">
        <v>3</v>
      </c>
      <c r="E32" s="39"/>
      <c r="F32" s="273" t="s">
        <v>1004</v>
      </c>
      <c r="G32" s="273" t="s">
        <v>1005</v>
      </c>
      <c r="H32" s="273" t="s">
        <v>991</v>
      </c>
      <c r="I32" s="273" t="str">
        <f>"Appropriation applied in " &amp; Contents!F4</f>
        <v>Appropriation applied in 20X1</v>
      </c>
      <c r="J32" s="273" t="s">
        <v>1006</v>
      </c>
    </row>
    <row r="33" spans="1:10" x14ac:dyDescent="0.25">
      <c r="A33" s="199">
        <v>3</v>
      </c>
      <c r="E33" s="564"/>
      <c r="F33" s="565" t="s">
        <v>212</v>
      </c>
      <c r="G33" s="565" t="s">
        <v>212</v>
      </c>
      <c r="H33" s="565" t="s">
        <v>212</v>
      </c>
      <c r="I33" s="565" t="s">
        <v>212</v>
      </c>
      <c r="J33" s="565" t="s">
        <v>212</v>
      </c>
    </row>
    <row r="34" spans="1:10" ht="12" customHeight="1" x14ac:dyDescent="0.25">
      <c r="A34" s="199">
        <v>3</v>
      </c>
      <c r="E34" s="39" t="s">
        <v>3</v>
      </c>
      <c r="F34" s="273"/>
      <c r="G34" s="273"/>
      <c r="H34" s="251"/>
      <c r="I34" s="273"/>
      <c r="J34" s="251"/>
    </row>
    <row r="35" spans="1:10" ht="12" customHeight="1" x14ac:dyDescent="0.25">
      <c r="A35" s="199">
        <v>3</v>
      </c>
      <c r="E35" s="556" t="s">
        <v>993</v>
      </c>
      <c r="F35" s="91">
        <v>0</v>
      </c>
      <c r="G35" s="91">
        <v>0</v>
      </c>
      <c r="H35" s="91">
        <v>0</v>
      </c>
      <c r="I35" s="91">
        <v>0</v>
      </c>
      <c r="J35" s="91">
        <v>0</v>
      </c>
    </row>
    <row r="36" spans="1:10" ht="12" customHeight="1" x14ac:dyDescent="0.25">
      <c r="A36" s="199">
        <v>3</v>
      </c>
      <c r="E36" s="556" t="s">
        <v>1007</v>
      </c>
      <c r="F36" s="91">
        <v>0</v>
      </c>
      <c r="G36" s="91">
        <v>0</v>
      </c>
      <c r="H36" s="91">
        <v>0</v>
      </c>
      <c r="I36" s="91">
        <v>0</v>
      </c>
      <c r="J36" s="91">
        <v>0</v>
      </c>
    </row>
    <row r="37" spans="1:10" ht="12" customHeight="1" x14ac:dyDescent="0.25">
      <c r="A37" s="199">
        <v>3</v>
      </c>
      <c r="E37" s="556" t="s">
        <v>995</v>
      </c>
      <c r="F37" s="91"/>
      <c r="G37" s="91"/>
      <c r="H37" s="91"/>
      <c r="I37" s="91"/>
      <c r="J37" s="91"/>
    </row>
    <row r="38" spans="1:10" ht="12" customHeight="1" x14ac:dyDescent="0.25">
      <c r="A38" s="199">
        <v>3</v>
      </c>
      <c r="E38" s="557" t="s">
        <v>996</v>
      </c>
      <c r="F38" s="91">
        <v>0</v>
      </c>
      <c r="G38" s="91">
        <v>0</v>
      </c>
      <c r="H38" s="91">
        <v>0</v>
      </c>
      <c r="I38" s="91">
        <v>0</v>
      </c>
      <c r="J38" s="91">
        <v>0</v>
      </c>
    </row>
    <row r="39" spans="1:10" ht="12" customHeight="1" x14ac:dyDescent="0.25">
      <c r="A39" s="199">
        <v>3</v>
      </c>
      <c r="E39" s="557" t="s">
        <v>125</v>
      </c>
      <c r="F39" s="41">
        <v>0</v>
      </c>
      <c r="G39" s="41">
        <v>0</v>
      </c>
      <c r="H39" s="41">
        <v>0</v>
      </c>
      <c r="I39" s="41">
        <v>0</v>
      </c>
      <c r="J39" s="41">
        <v>0</v>
      </c>
    </row>
    <row r="40" spans="1:10" ht="12" customHeight="1" x14ac:dyDescent="0.25">
      <c r="A40" s="199">
        <v>3</v>
      </c>
      <c r="E40" s="557" t="s">
        <v>1008</v>
      </c>
      <c r="F40" s="41">
        <v>0</v>
      </c>
      <c r="G40" s="41">
        <v>0</v>
      </c>
      <c r="H40" s="41">
        <v>0</v>
      </c>
      <c r="I40" s="41">
        <v>0</v>
      </c>
      <c r="J40" s="41">
        <v>0</v>
      </c>
    </row>
    <row r="41" spans="1:10" ht="12" customHeight="1" x14ac:dyDescent="0.25">
      <c r="A41" s="199">
        <v>3</v>
      </c>
      <c r="E41" s="566" t="s">
        <v>997</v>
      </c>
      <c r="F41" s="36">
        <f>SUM(F34:F40)</f>
        <v>0</v>
      </c>
      <c r="G41" s="36">
        <f>SUM(G34:G40)</f>
        <v>0</v>
      </c>
      <c r="H41" s="36">
        <f>SUM(H34:H40)</f>
        <v>0</v>
      </c>
      <c r="I41" s="36">
        <f>SUM(I34:I40)</f>
        <v>0</v>
      </c>
      <c r="J41" s="36">
        <f>SUM(J34:J40)</f>
        <v>0</v>
      </c>
    </row>
    <row r="42" spans="1:10" ht="12" customHeight="1" x14ac:dyDescent="0.25">
      <c r="A42" s="199">
        <v>3</v>
      </c>
      <c r="E42" s="365" t="s">
        <v>4</v>
      </c>
      <c r="F42" s="121"/>
      <c r="G42" s="121"/>
      <c r="H42" s="121"/>
      <c r="I42" s="121"/>
      <c r="J42" s="121"/>
    </row>
    <row r="43" spans="1:10" ht="12" customHeight="1" x14ac:dyDescent="0.25">
      <c r="A43" s="199">
        <v>3</v>
      </c>
      <c r="E43" s="559" t="s">
        <v>993</v>
      </c>
      <c r="F43" s="121"/>
      <c r="G43" s="121"/>
      <c r="H43" s="121"/>
      <c r="I43" s="121"/>
      <c r="J43" s="121"/>
    </row>
    <row r="44" spans="1:10" ht="12" customHeight="1" x14ac:dyDescent="0.25">
      <c r="A44" s="199">
        <v>3</v>
      </c>
      <c r="E44" s="560" t="s">
        <v>1007</v>
      </c>
      <c r="F44" s="534">
        <v>0</v>
      </c>
      <c r="G44" s="534">
        <v>0</v>
      </c>
      <c r="H44" s="534">
        <v>0</v>
      </c>
      <c r="I44" s="534">
        <v>0</v>
      </c>
      <c r="J44" s="534">
        <v>0</v>
      </c>
    </row>
    <row r="45" spans="1:10" ht="12" customHeight="1" x14ac:dyDescent="0.25">
      <c r="A45" s="199">
        <v>3</v>
      </c>
      <c r="E45" s="560" t="s">
        <v>998</v>
      </c>
      <c r="F45" s="534">
        <v>0</v>
      </c>
      <c r="G45" s="534">
        <v>0</v>
      </c>
      <c r="H45" s="534">
        <v>0</v>
      </c>
      <c r="I45" s="534">
        <v>0</v>
      </c>
      <c r="J45" s="534">
        <v>0</v>
      </c>
    </row>
    <row r="46" spans="1:10" ht="23.25" customHeight="1" x14ac:dyDescent="0.25">
      <c r="A46" s="199">
        <v>3</v>
      </c>
      <c r="E46" s="560" t="s">
        <v>95</v>
      </c>
      <c r="F46" s="534">
        <v>0</v>
      </c>
      <c r="G46" s="534">
        <v>0</v>
      </c>
      <c r="H46" s="534">
        <v>0</v>
      </c>
      <c r="I46" s="534">
        <v>0</v>
      </c>
      <c r="J46" s="534">
        <v>0</v>
      </c>
    </row>
    <row r="47" spans="1:10" ht="12" customHeight="1" x14ac:dyDescent="0.25">
      <c r="A47" s="199">
        <v>3</v>
      </c>
      <c r="E47" s="561" t="s">
        <v>995</v>
      </c>
      <c r="F47" s="534"/>
      <c r="G47" s="534"/>
      <c r="H47" s="534"/>
      <c r="I47" s="534"/>
      <c r="J47" s="534"/>
    </row>
    <row r="48" spans="1:10" ht="12" customHeight="1" x14ac:dyDescent="0.25">
      <c r="A48" s="199">
        <v>3</v>
      </c>
      <c r="E48" s="562" t="s">
        <v>999</v>
      </c>
      <c r="F48" s="534">
        <v>0</v>
      </c>
      <c r="G48" s="534">
        <v>0</v>
      </c>
      <c r="H48" s="534">
        <v>0</v>
      </c>
      <c r="I48" s="534">
        <v>0</v>
      </c>
      <c r="J48" s="534">
        <v>0</v>
      </c>
    </row>
    <row r="49" spans="1:11" ht="12" customHeight="1" x14ac:dyDescent="0.25">
      <c r="A49" s="199">
        <v>3</v>
      </c>
      <c r="E49" s="560" t="s">
        <v>1000</v>
      </c>
      <c r="F49" s="534">
        <v>0</v>
      </c>
      <c r="G49" s="534">
        <v>0</v>
      </c>
      <c r="H49" s="534">
        <v>0</v>
      </c>
      <c r="I49" s="534">
        <v>0</v>
      </c>
      <c r="J49" s="534">
        <v>0</v>
      </c>
    </row>
    <row r="50" spans="1:11" ht="12" customHeight="1" x14ac:dyDescent="0.25">
      <c r="A50" s="199">
        <v>3</v>
      </c>
      <c r="E50" s="560" t="s">
        <v>1001</v>
      </c>
      <c r="F50" s="534">
        <v>0</v>
      </c>
      <c r="G50" s="534">
        <v>0</v>
      </c>
      <c r="H50" s="534">
        <v>0</v>
      </c>
      <c r="I50" s="534">
        <v>0</v>
      </c>
      <c r="J50" s="534">
        <v>0</v>
      </c>
    </row>
    <row r="51" spans="1:11" ht="24" customHeight="1" x14ac:dyDescent="0.25">
      <c r="A51" s="199">
        <v>3</v>
      </c>
      <c r="E51" s="560" t="s">
        <v>95</v>
      </c>
      <c r="F51" s="534">
        <v>0</v>
      </c>
      <c r="G51" s="534">
        <v>0</v>
      </c>
      <c r="H51" s="534">
        <v>0</v>
      </c>
      <c r="I51" s="534">
        <v>0</v>
      </c>
      <c r="J51" s="534">
        <v>0</v>
      </c>
    </row>
    <row r="52" spans="1:11" ht="12" customHeight="1" x14ac:dyDescent="0.25">
      <c r="A52" s="199">
        <v>3</v>
      </c>
      <c r="E52" s="508" t="s">
        <v>1002</v>
      </c>
      <c r="F52" s="113">
        <f>SUM(F43:F51)</f>
        <v>0</v>
      </c>
      <c r="G52" s="113">
        <f>SUM(G43:G51)</f>
        <v>0</v>
      </c>
      <c r="H52" s="113">
        <f>SUM(H43:H51)</f>
        <v>0</v>
      </c>
      <c r="I52" s="113">
        <f>SUM(I43:I51)</f>
        <v>0</v>
      </c>
      <c r="J52" s="113">
        <f>SUM(J43:J51)</f>
        <v>0</v>
      </c>
    </row>
    <row r="53" spans="1:11" ht="6.6" customHeight="1" x14ac:dyDescent="0.25">
      <c r="A53" s="199">
        <v>3</v>
      </c>
      <c r="E53" s="554"/>
      <c r="F53" s="90"/>
      <c r="G53" s="90"/>
      <c r="H53" s="90"/>
      <c r="I53" s="90"/>
      <c r="J53" s="90"/>
    </row>
    <row r="54" spans="1:11" ht="120.75" customHeight="1" x14ac:dyDescent="0.25">
      <c r="A54" s="199">
        <v>3</v>
      </c>
      <c r="D54" s="231"/>
      <c r="E54" s="916" t="s">
        <v>1009</v>
      </c>
      <c r="F54" s="916"/>
      <c r="G54" s="916"/>
      <c r="H54" s="916"/>
      <c r="I54" s="916"/>
      <c r="J54" s="916"/>
      <c r="K54" s="823"/>
    </row>
    <row r="55" spans="1:11" x14ac:dyDescent="0.25">
      <c r="A55" s="199">
        <v>3</v>
      </c>
      <c r="E55" s="257"/>
      <c r="F55" s="257"/>
      <c r="G55" s="257"/>
      <c r="H55" s="257"/>
      <c r="I55" s="257"/>
      <c r="J55" s="257"/>
    </row>
    <row r="56" spans="1:11" ht="13.2" customHeight="1" x14ac:dyDescent="0.25">
      <c r="A56" s="199">
        <v>3</v>
      </c>
      <c r="B56" s="1" t="s">
        <v>208</v>
      </c>
      <c r="C56" s="1">
        <v>104</v>
      </c>
      <c r="D56" s="928" t="s">
        <v>1296</v>
      </c>
      <c r="E56" s="399" t="str">
        <f ca="1">INDEX(TBLStructure[Full Note Title],MATCH(C56,TBLStructure[Model Reference],0))</f>
        <v>5.1B: Unspent annual appropriations</v>
      </c>
      <c r="F56" s="220"/>
      <c r="G56" s="220"/>
      <c r="H56" s="220"/>
      <c r="I56" s="220"/>
      <c r="J56" s="220"/>
    </row>
    <row r="57" spans="1:11" ht="11.4" customHeight="1" x14ac:dyDescent="0.25">
      <c r="A57" s="199">
        <v>3</v>
      </c>
      <c r="D57" s="928"/>
      <c r="E57" s="1007"/>
      <c r="F57" s="235"/>
      <c r="H57" s="568"/>
      <c r="I57" s="368" t="str">
        <f>Contents!F3</f>
        <v>20X2</v>
      </c>
      <c r="J57" s="369" t="str">
        <f>Contents!F4</f>
        <v>20X1</v>
      </c>
    </row>
    <row r="58" spans="1:11" ht="12" customHeight="1" thickBot="1" x14ac:dyDescent="0.3">
      <c r="A58" s="199">
        <v>3</v>
      </c>
      <c r="E58" s="1008"/>
      <c r="F58" s="569"/>
      <c r="G58" s="570"/>
      <c r="H58" s="571"/>
      <c r="I58" s="265" t="s">
        <v>258</v>
      </c>
      <c r="J58" s="266" t="s">
        <v>258</v>
      </c>
    </row>
    <row r="59" spans="1:11" ht="12" customHeight="1" x14ac:dyDescent="0.25">
      <c r="A59" s="199">
        <v>3</v>
      </c>
      <c r="E59" s="567" t="s">
        <v>3</v>
      </c>
      <c r="F59" s="235"/>
      <c r="H59" s="568"/>
      <c r="I59" s="568"/>
      <c r="J59" s="397"/>
    </row>
    <row r="60" spans="1:11" ht="12" customHeight="1" x14ac:dyDescent="0.25">
      <c r="A60" s="199">
        <v>3</v>
      </c>
      <c r="E60" s="230" t="s">
        <v>1010</v>
      </c>
      <c r="F60" s="235"/>
      <c r="H60" s="568"/>
      <c r="I60" s="90">
        <v>0</v>
      </c>
      <c r="J60" s="91">
        <v>0</v>
      </c>
    </row>
    <row r="61" spans="1:11" ht="12" customHeight="1" x14ac:dyDescent="0.25">
      <c r="A61" s="199">
        <v>3</v>
      </c>
      <c r="E61" s="230" t="s">
        <v>1011</v>
      </c>
      <c r="F61" s="235"/>
      <c r="H61" s="568"/>
      <c r="I61" s="90">
        <v>0</v>
      </c>
      <c r="J61" s="91">
        <v>0</v>
      </c>
    </row>
    <row r="62" spans="1:11" ht="12" customHeight="1" x14ac:dyDescent="0.25">
      <c r="A62" s="199">
        <v>3</v>
      </c>
      <c r="E62" s="230" t="s">
        <v>1012</v>
      </c>
      <c r="F62" s="235"/>
      <c r="H62" s="568"/>
      <c r="I62" s="90">
        <v>0</v>
      </c>
      <c r="J62" s="91">
        <v>0</v>
      </c>
    </row>
    <row r="63" spans="1:11" ht="12" customHeight="1" x14ac:dyDescent="0.25">
      <c r="A63" s="199">
        <v>3</v>
      </c>
      <c r="E63" s="394" t="s">
        <v>997</v>
      </c>
      <c r="F63" s="195"/>
      <c r="G63" s="195"/>
      <c r="H63" s="41"/>
      <c r="I63" s="35">
        <f>SUM(I59:I62)</f>
        <v>0</v>
      </c>
      <c r="J63" s="36">
        <f>SUM(J59:J62)</f>
        <v>0</v>
      </c>
    </row>
    <row r="64" spans="1:11" ht="12" customHeight="1" x14ac:dyDescent="0.25">
      <c r="A64" s="199">
        <v>3</v>
      </c>
      <c r="E64" s="572" t="s">
        <v>4</v>
      </c>
      <c r="F64" s="497"/>
      <c r="G64" s="482"/>
      <c r="H64" s="573"/>
      <c r="I64" s="487"/>
      <c r="J64" s="534"/>
    </row>
    <row r="65" spans="1:11" ht="12" customHeight="1" x14ac:dyDescent="0.25">
      <c r="A65" s="199">
        <v>3</v>
      </c>
      <c r="E65" s="574" t="s">
        <v>1010</v>
      </c>
      <c r="F65" s="497"/>
      <c r="G65" s="482"/>
      <c r="H65" s="573"/>
      <c r="I65" s="487">
        <v>0</v>
      </c>
      <c r="J65" s="534">
        <v>0</v>
      </c>
    </row>
    <row r="66" spans="1:11" ht="12" customHeight="1" x14ac:dyDescent="0.25">
      <c r="A66" s="199">
        <v>3</v>
      </c>
      <c r="E66" s="574" t="s">
        <v>1013</v>
      </c>
      <c r="F66" s="497"/>
      <c r="G66" s="482"/>
      <c r="H66" s="573"/>
      <c r="I66" s="487">
        <v>0</v>
      </c>
      <c r="J66" s="534">
        <v>0</v>
      </c>
    </row>
    <row r="67" spans="1:11" ht="12" customHeight="1" x14ac:dyDescent="0.25">
      <c r="A67" s="199">
        <v>3</v>
      </c>
      <c r="E67" s="574" t="s">
        <v>1011</v>
      </c>
      <c r="F67" s="497"/>
      <c r="G67" s="482"/>
      <c r="H67" s="573"/>
      <c r="I67" s="487">
        <v>0</v>
      </c>
      <c r="J67" s="534">
        <v>0</v>
      </c>
    </row>
    <row r="68" spans="1:11" ht="12" customHeight="1" x14ac:dyDescent="0.25">
      <c r="A68" s="199">
        <v>3</v>
      </c>
      <c r="E68" s="491" t="s">
        <v>1002</v>
      </c>
      <c r="F68" s="331"/>
      <c r="G68" s="331"/>
      <c r="H68" s="534"/>
      <c r="I68" s="118">
        <f>SUM(I64:I67)</f>
        <v>0</v>
      </c>
      <c r="J68" s="119">
        <f>SUM(J64:J67)</f>
        <v>0</v>
      </c>
    </row>
    <row r="69" spans="1:11" ht="4.95" customHeight="1" x14ac:dyDescent="0.25">
      <c r="A69" s="199">
        <v>3</v>
      </c>
      <c r="E69" s="195"/>
      <c r="F69" s="195"/>
      <c r="G69" s="195"/>
      <c r="H69" s="41"/>
      <c r="I69" s="41"/>
      <c r="J69" s="41"/>
    </row>
    <row r="70" spans="1:11" ht="102" customHeight="1" x14ac:dyDescent="0.25">
      <c r="E70" s="916" t="s">
        <v>1014</v>
      </c>
      <c r="F70" s="916"/>
      <c r="G70" s="916"/>
      <c r="H70" s="916"/>
      <c r="I70" s="916"/>
      <c r="J70" s="916"/>
      <c r="K70" s="811"/>
    </row>
    <row r="71" spans="1:11" ht="4.95" customHeight="1" x14ac:dyDescent="0.25">
      <c r="E71" s="195"/>
      <c r="F71" s="195"/>
      <c r="G71" s="195"/>
      <c r="H71" s="41"/>
      <c r="I71" s="41"/>
      <c r="J71" s="41"/>
    </row>
    <row r="72" spans="1:11" ht="12" customHeight="1" x14ac:dyDescent="0.25">
      <c r="A72" s="199">
        <v>3</v>
      </c>
      <c r="B72" s="1" t="s">
        <v>208</v>
      </c>
      <c r="C72" s="1">
        <v>105</v>
      </c>
      <c r="D72" s="928" t="s">
        <v>1297</v>
      </c>
      <c r="E72" s="399" t="str">
        <f ca="1">INDEX(TBLStructure[Full Note Title],MATCH(C72,TBLStructure[Model Reference],0))</f>
        <v>5.1C: Special appropriations</v>
      </c>
    </row>
    <row r="73" spans="1:11" ht="12" customHeight="1" x14ac:dyDescent="0.25">
      <c r="A73" s="199">
        <v>3</v>
      </c>
      <c r="D73" s="928"/>
      <c r="E73" s="1009" t="s">
        <v>1015</v>
      </c>
      <c r="F73" s="1011"/>
      <c r="G73" s="1011"/>
      <c r="H73" s="373"/>
      <c r="I73" s="1011" t="s">
        <v>1016</v>
      </c>
      <c r="J73" s="1011"/>
    </row>
    <row r="74" spans="1:11" ht="12" customHeight="1" x14ac:dyDescent="0.25">
      <c r="A74" s="199">
        <v>3</v>
      </c>
      <c r="E74" s="1007"/>
      <c r="F74" s="568"/>
      <c r="G74" s="397"/>
      <c r="I74" s="368" t="str">
        <f>Contents!F3</f>
        <v>20X2</v>
      </c>
      <c r="J74" s="369" t="str">
        <f>Contents!F4</f>
        <v>20X1</v>
      </c>
    </row>
    <row r="75" spans="1:11" ht="12" customHeight="1" x14ac:dyDescent="0.25">
      <c r="A75" s="199">
        <v>3</v>
      </c>
      <c r="E75" s="1010"/>
      <c r="F75" s="375"/>
      <c r="G75" s="378"/>
      <c r="H75" s="374"/>
      <c r="I75" s="375" t="s">
        <v>212</v>
      </c>
      <c r="J75" s="378" t="s">
        <v>212</v>
      </c>
    </row>
    <row r="76" spans="1:11" ht="12" customHeight="1" x14ac:dyDescent="0.25">
      <c r="A76" s="199">
        <v>3</v>
      </c>
      <c r="E76" s="54" t="s">
        <v>1017</v>
      </c>
      <c r="F76" s="575"/>
      <c r="G76" s="576"/>
      <c r="I76" s="575">
        <v>0</v>
      </c>
      <c r="J76" s="576">
        <v>0</v>
      </c>
    </row>
    <row r="77" spans="1:11" ht="28.95" customHeight="1" x14ac:dyDescent="0.25">
      <c r="A77" s="199">
        <v>3</v>
      </c>
      <c r="D77" s="231"/>
      <c r="E77" s="916" t="s">
        <v>1018</v>
      </c>
      <c r="F77" s="916"/>
      <c r="G77" s="916"/>
      <c r="H77" s="916"/>
      <c r="I77" s="576">
        <v>0</v>
      </c>
      <c r="J77" s="576">
        <v>0</v>
      </c>
    </row>
    <row r="78" spans="1:11" ht="25.95" customHeight="1" x14ac:dyDescent="0.25">
      <c r="A78" s="199">
        <v>3</v>
      </c>
      <c r="E78" s="916" t="s">
        <v>1019</v>
      </c>
      <c r="F78" s="916"/>
      <c r="G78" s="916"/>
      <c r="H78" s="916"/>
      <c r="I78" s="576">
        <v>0</v>
      </c>
      <c r="J78" s="576">
        <v>0</v>
      </c>
    </row>
    <row r="79" spans="1:11" ht="12" customHeight="1" x14ac:dyDescent="0.25">
      <c r="A79" s="199">
        <v>3</v>
      </c>
      <c r="E79" s="323" t="s">
        <v>1017</v>
      </c>
      <c r="F79" s="577"/>
      <c r="G79" s="578"/>
      <c r="H79" s="578"/>
      <c r="I79" s="577">
        <v>0</v>
      </c>
      <c r="J79" s="578">
        <v>0</v>
      </c>
    </row>
    <row r="80" spans="1:11" ht="12" customHeight="1" x14ac:dyDescent="0.25">
      <c r="A80" s="199">
        <v>3</v>
      </c>
      <c r="E80" s="579" t="s">
        <v>1020</v>
      </c>
      <c r="F80" s="60"/>
      <c r="G80" s="61"/>
      <c r="H80" s="61"/>
      <c r="I80" s="60">
        <f>SUM(I76:I79)</f>
        <v>0</v>
      </c>
      <c r="J80" s="580">
        <f>SUM(J76:J79)</f>
        <v>0</v>
      </c>
    </row>
    <row r="81" spans="1:10" ht="12" customHeight="1" x14ac:dyDescent="0.25">
      <c r="A81" s="199">
        <v>3</v>
      </c>
      <c r="E81" s="966" t="s">
        <v>1021</v>
      </c>
      <c r="F81" s="985"/>
      <c r="G81" s="985"/>
      <c r="H81" s="985"/>
      <c r="I81" s="985"/>
      <c r="J81" s="985"/>
    </row>
    <row r="82" spans="1:10" ht="12" customHeight="1" x14ac:dyDescent="0.25">
      <c r="A82" s="199">
        <v>3</v>
      </c>
      <c r="E82" s="966" t="s">
        <v>1022</v>
      </c>
      <c r="F82" s="985"/>
      <c r="G82" s="985"/>
      <c r="H82" s="985"/>
      <c r="I82" s="985"/>
      <c r="J82" s="985"/>
    </row>
    <row r="83" spans="1:10" ht="7.2" customHeight="1" x14ac:dyDescent="0.25">
      <c r="A83" s="199">
        <v>3</v>
      </c>
      <c r="E83" s="249"/>
      <c r="F83" s="249"/>
      <c r="G83" s="249"/>
      <c r="H83" s="249"/>
      <c r="I83" s="249"/>
      <c r="J83" s="249"/>
    </row>
    <row r="84" spans="1:10" ht="13.2" customHeight="1" x14ac:dyDescent="0.25">
      <c r="A84" s="199">
        <v>3</v>
      </c>
      <c r="B84" s="1" t="s">
        <v>208</v>
      </c>
      <c r="C84" s="1">
        <v>106</v>
      </c>
      <c r="D84" s="928" t="s">
        <v>1298</v>
      </c>
      <c r="E84" s="399" t="str">
        <f ca="1">INDEX(TBLStructure[Full Note Title],MATCH(C84,TBLStructure[Model Reference],0))</f>
        <v>5.1D: Disclosures by agent in relation to annual and special appropriations</v>
      </c>
      <c r="F84" s="249"/>
      <c r="G84" s="249"/>
      <c r="H84" s="249"/>
      <c r="I84" s="249"/>
      <c r="J84" s="249"/>
    </row>
    <row r="85" spans="1:10" ht="28.2" customHeight="1" x14ac:dyDescent="0.25">
      <c r="A85" s="199">
        <v>3</v>
      </c>
      <c r="D85" s="928"/>
      <c r="E85" s="581"/>
      <c r="F85" s="582"/>
      <c r="G85" s="1006" t="s">
        <v>1023</v>
      </c>
      <c r="H85" s="1006"/>
      <c r="I85" s="1006" t="s">
        <v>1024</v>
      </c>
      <c r="J85" s="1006"/>
    </row>
    <row r="86" spans="1:10" ht="12" customHeight="1" x14ac:dyDescent="0.25">
      <c r="A86" s="199">
        <v>3</v>
      </c>
      <c r="E86" s="583" t="str">
        <f>Contents!F3</f>
        <v>20X2</v>
      </c>
      <c r="F86" s="584"/>
      <c r="G86" s="1001" t="s">
        <v>212</v>
      </c>
      <c r="H86" s="1001"/>
      <c r="I86" s="1002" t="s">
        <v>212</v>
      </c>
      <c r="J86" s="1002"/>
    </row>
    <row r="87" spans="1:10" x14ac:dyDescent="0.25">
      <c r="A87" s="199">
        <v>3</v>
      </c>
      <c r="E87" s="195" t="s">
        <v>1025</v>
      </c>
      <c r="F87" s="585"/>
      <c r="G87" s="1003">
        <v>0</v>
      </c>
      <c r="H87" s="1003"/>
      <c r="I87" s="586"/>
      <c r="J87" s="586">
        <v>0</v>
      </c>
    </row>
    <row r="88" spans="1:10" x14ac:dyDescent="0.25">
      <c r="A88" s="199">
        <v>3</v>
      </c>
      <c r="E88" s="587" t="s">
        <v>1026</v>
      </c>
      <c r="F88" s="588"/>
      <c r="G88" s="1004">
        <v>0</v>
      </c>
      <c r="H88" s="1004"/>
      <c r="I88" s="590"/>
      <c r="J88" s="590">
        <v>0</v>
      </c>
    </row>
    <row r="89" spans="1:10" ht="7.2" customHeight="1" x14ac:dyDescent="0.25">
      <c r="A89" s="199">
        <v>3</v>
      </c>
      <c r="E89" s="249"/>
      <c r="F89" s="249"/>
      <c r="G89" s="249"/>
      <c r="H89" s="249"/>
      <c r="I89" s="249"/>
      <c r="J89" s="249"/>
    </row>
    <row r="90" spans="1:10" ht="25.2" customHeight="1" x14ac:dyDescent="0.25">
      <c r="A90" s="199">
        <v>3</v>
      </c>
      <c r="E90" s="591"/>
      <c r="F90" s="592"/>
      <c r="G90" s="1005" t="s">
        <v>1023</v>
      </c>
      <c r="H90" s="1005"/>
      <c r="I90" s="1005" t="s">
        <v>1024</v>
      </c>
      <c r="J90" s="1005"/>
    </row>
    <row r="91" spans="1:10" x14ac:dyDescent="0.25">
      <c r="A91" s="199">
        <v>3</v>
      </c>
      <c r="E91" s="593" t="str">
        <f>Contents!F4</f>
        <v>20X1</v>
      </c>
      <c r="F91" s="594"/>
      <c r="G91" s="997" t="s">
        <v>212</v>
      </c>
      <c r="H91" s="997"/>
      <c r="I91" s="998" t="s">
        <v>212</v>
      </c>
      <c r="J91" s="998"/>
    </row>
    <row r="92" spans="1:10" x14ac:dyDescent="0.25">
      <c r="A92" s="199">
        <v>3</v>
      </c>
      <c r="E92" s="595" t="s">
        <v>1025</v>
      </c>
      <c r="F92" s="596"/>
      <c r="G92" s="999">
        <v>0</v>
      </c>
      <c r="H92" s="999"/>
      <c r="I92" s="597"/>
      <c r="J92" s="597">
        <v>0</v>
      </c>
    </row>
    <row r="93" spans="1:10" x14ac:dyDescent="0.25">
      <c r="A93" s="199">
        <v>3</v>
      </c>
      <c r="E93" s="587" t="s">
        <v>1026</v>
      </c>
      <c r="F93" s="598"/>
      <c r="G93" s="1000">
        <v>0</v>
      </c>
      <c r="H93" s="1000"/>
      <c r="I93" s="599"/>
      <c r="J93" s="599">
        <v>0</v>
      </c>
    </row>
    <row r="94" spans="1:10" ht="18.600000000000001" customHeight="1" x14ac:dyDescent="0.25">
      <c r="E94" s="195"/>
      <c r="F94" s="41"/>
      <c r="G94" s="600"/>
      <c r="H94" s="600"/>
      <c r="I94" s="601"/>
      <c r="J94" s="601"/>
    </row>
    <row r="96" spans="1:10" ht="13.2" customHeight="1" x14ac:dyDescent="0.25"/>
    <row r="97" ht="13.2" customHeight="1" x14ac:dyDescent="0.25"/>
    <row r="100" ht="38.25" customHeight="1" x14ac:dyDescent="0.25"/>
    <row r="101" ht="38.25" customHeight="1" x14ac:dyDescent="0.25"/>
    <row r="103" ht="13.2" customHeight="1" x14ac:dyDescent="0.25"/>
    <row r="104" ht="13.2" customHeight="1" x14ac:dyDescent="0.25"/>
    <row r="107" ht="38.25" customHeight="1" x14ac:dyDescent="0.25"/>
    <row r="108" ht="38.25" customHeight="1" x14ac:dyDescent="0.25"/>
  </sheetData>
  <mergeCells count="30">
    <mergeCell ref="E54:J54"/>
    <mergeCell ref="B1:C1"/>
    <mergeCell ref="D5:D8"/>
    <mergeCell ref="E7:J7"/>
    <mergeCell ref="E29:J29"/>
    <mergeCell ref="E31:J31"/>
    <mergeCell ref="D56:D57"/>
    <mergeCell ref="E57:E58"/>
    <mergeCell ref="E70:J70"/>
    <mergeCell ref="D72:D73"/>
    <mergeCell ref="E73:E75"/>
    <mergeCell ref="F73:G73"/>
    <mergeCell ref="I73:J73"/>
    <mergeCell ref="E77:H77"/>
    <mergeCell ref="E78:H78"/>
    <mergeCell ref="E81:J81"/>
    <mergeCell ref="E82:J82"/>
    <mergeCell ref="D84:D85"/>
    <mergeCell ref="G85:H85"/>
    <mergeCell ref="I85:J85"/>
    <mergeCell ref="G91:H91"/>
    <mergeCell ref="I91:J91"/>
    <mergeCell ref="G92:H92"/>
    <mergeCell ref="G93:H93"/>
    <mergeCell ref="G86:H86"/>
    <mergeCell ref="I86:J86"/>
    <mergeCell ref="G87:H87"/>
    <mergeCell ref="G88:H88"/>
    <mergeCell ref="G90:H90"/>
    <mergeCell ref="I90:J90"/>
  </mergeCells>
  <printOptions horizontalCentered="1"/>
  <pageMargins left="0.23622047244094491" right="0.23622047244094491" top="0.74803149606299213" bottom="0.74803149606299213" header="0.31496062992125984" footer="0.31496062992125984"/>
  <pageSetup paperSize="9" fitToWidth="0" fitToHeight="0" orientation="landscape" r:id="rId1"/>
  <rowBreaks count="3" manualBreakCount="3">
    <brk id="29" min="4" max="9" man="1"/>
    <brk id="55" min="4" max="9" man="1"/>
    <brk id="83" min="4" max="9" man="1"/>
  </rowBreaks>
  <customProperties>
    <customPr name="_pios_id" r:id="rId2"/>
  </customProperties>
  <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85599-CDA9-4FB3-8C25-55BF7D8E77C7}">
  <sheetPr codeName="Sheet3">
    <tabColor theme="5" tint="0.79998168889431442"/>
  </sheetPr>
  <dimension ref="A1:I44"/>
  <sheetViews>
    <sheetView showGridLines="0" view="pageBreakPreview" topLeftCell="D1" zoomScaleNormal="100" zoomScaleSheetLayoutView="100" workbookViewId="0">
      <selection activeCell="D9" sqref="D9"/>
    </sheetView>
  </sheetViews>
  <sheetFormatPr defaultRowHeight="13.2" x14ac:dyDescent="0.25"/>
  <cols>
    <col min="1" max="1" width="5.44140625" style="199" hidden="1" customWidth="1"/>
    <col min="2" max="2" width="7.44140625" style="199" hidden="1" customWidth="1"/>
    <col min="3" max="3" width="8.77734375" style="199" hidden="1" customWidth="1"/>
    <col min="4" max="4" width="23.21875" style="201" bestFit="1" customWidth="1"/>
    <col min="5" max="5" width="35.21875" style="201" customWidth="1"/>
    <col min="6" max="6" width="13.21875" style="201" customWidth="1"/>
    <col min="7" max="7" width="11.21875" style="201" customWidth="1"/>
    <col min="8" max="8" width="13.21875" style="201" customWidth="1"/>
    <col min="9" max="9" width="11.21875" style="201" customWidth="1"/>
    <col min="10" max="9383" width="9.109375" style="199"/>
    <col min="9384" max="9384" width="9.21875" style="199" customWidth="1"/>
    <col min="9385" max="9660" width="9.109375" style="199"/>
    <col min="9661" max="9661" width="9.21875" style="199" customWidth="1"/>
    <col min="9662" max="16384" width="9.109375" style="199"/>
  </cols>
  <sheetData>
    <row r="1" spans="1:9" x14ac:dyDescent="0.25">
      <c r="A1" s="199" t="s">
        <v>0</v>
      </c>
      <c r="B1" s="957" t="s">
        <v>206</v>
      </c>
      <c r="C1" s="957"/>
      <c r="D1" s="201" t="s">
        <v>430</v>
      </c>
    </row>
    <row r="2" spans="1:9" ht="14.25" customHeight="1" x14ac:dyDescent="0.25">
      <c r="A2" s="199">
        <v>3</v>
      </c>
      <c r="B2" s="199" t="s">
        <v>497</v>
      </c>
      <c r="C2" s="199">
        <v>107</v>
      </c>
      <c r="D2" s="201" t="s">
        <v>1294</v>
      </c>
      <c r="E2" s="210" t="str">
        <f ca="1">INDEX(TBLStructure[Number],MATCH(C2,TBLStructure[Model Reference],0))&amp;"."&amp;INDEX(TBLStructure[Sub Number],MATCH(C2,TBLStructure[Model Reference],0))&amp;" "&amp;INDEX(TBLStructure[Sub-category],MATCH(C2,TBLStructure[Model Reference],0))</f>
        <v>5.2 Special Accounts</v>
      </c>
      <c r="F2" s="210"/>
      <c r="G2" s="210"/>
      <c r="H2" s="210"/>
      <c r="I2" s="210"/>
    </row>
    <row r="3" spans="1:9" ht="5.7" customHeight="1" x14ac:dyDescent="0.25">
      <c r="A3" s="199">
        <v>3</v>
      </c>
      <c r="F3" s="194"/>
      <c r="G3" s="194"/>
      <c r="H3" s="194"/>
    </row>
    <row r="4" spans="1:9" ht="33" customHeight="1" x14ac:dyDescent="0.25">
      <c r="A4" s="199">
        <v>3</v>
      </c>
      <c r="D4" s="4" t="s">
        <v>1299</v>
      </c>
      <c r="E4" s="602"/>
      <c r="F4" s="1014" t="s">
        <v>1027</v>
      </c>
      <c r="G4" s="1014"/>
      <c r="H4" s="1014" t="s">
        <v>1028</v>
      </c>
      <c r="I4" s="1014"/>
    </row>
    <row r="5" spans="1:9" ht="12" customHeight="1" x14ac:dyDescent="0.25">
      <c r="A5" s="199">
        <v>3</v>
      </c>
      <c r="E5" s="370"/>
      <c r="F5" s="603" t="str">
        <f>Contents!F3</f>
        <v>20X2</v>
      </c>
      <c r="G5" s="604" t="str">
        <f>Contents!F4</f>
        <v>20X1</v>
      </c>
      <c r="H5" s="603" t="str">
        <f>Contents!F3</f>
        <v>20X2</v>
      </c>
      <c r="I5" s="604" t="str">
        <f>Contents!F4</f>
        <v>20X1</v>
      </c>
    </row>
    <row r="6" spans="1:9" ht="12" customHeight="1" x14ac:dyDescent="0.25">
      <c r="A6" s="199">
        <v>3</v>
      </c>
      <c r="B6" s="199" t="s">
        <v>214</v>
      </c>
      <c r="C6" s="199">
        <v>107</v>
      </c>
      <c r="E6" s="605"/>
      <c r="F6" s="375" t="s">
        <v>212</v>
      </c>
      <c r="G6" s="606" t="s">
        <v>212</v>
      </c>
      <c r="H6" s="607" t="s">
        <v>212</v>
      </c>
      <c r="I6" s="608" t="s">
        <v>212</v>
      </c>
    </row>
    <row r="7" spans="1:9" ht="24" customHeight="1" x14ac:dyDescent="0.25">
      <c r="A7" s="199">
        <v>3</v>
      </c>
      <c r="E7" s="410" t="s">
        <v>1029</v>
      </c>
      <c r="F7" s="609">
        <f>G29</f>
        <v>0</v>
      </c>
      <c r="G7" s="610">
        <v>0</v>
      </c>
      <c r="H7" s="609">
        <f>I25</f>
        <v>0</v>
      </c>
      <c r="I7" s="610">
        <v>0</v>
      </c>
    </row>
    <row r="8" spans="1:9" ht="12" customHeight="1" x14ac:dyDescent="0.25">
      <c r="A8" s="199">
        <v>3</v>
      </c>
      <c r="E8" s="410" t="s">
        <v>1030</v>
      </c>
      <c r="F8" s="609">
        <v>0</v>
      </c>
      <c r="G8" s="610">
        <v>0</v>
      </c>
      <c r="H8" s="611">
        <v>0</v>
      </c>
      <c r="I8" s="610">
        <v>0</v>
      </c>
    </row>
    <row r="9" spans="1:9" ht="12" customHeight="1" x14ac:dyDescent="0.25">
      <c r="A9" s="199">
        <v>3</v>
      </c>
      <c r="E9" s="289" t="s">
        <v>3</v>
      </c>
      <c r="F9" s="609">
        <v>0</v>
      </c>
      <c r="G9" s="610">
        <v>0</v>
      </c>
      <c r="H9" s="611">
        <v>0</v>
      </c>
      <c r="I9" s="610">
        <v>0</v>
      </c>
    </row>
    <row r="10" spans="1:9" ht="12" customHeight="1" x14ac:dyDescent="0.25">
      <c r="A10" s="199">
        <v>3</v>
      </c>
      <c r="E10" s="289" t="s">
        <v>1031</v>
      </c>
      <c r="F10" s="609">
        <v>0</v>
      </c>
      <c r="G10" s="610">
        <v>0</v>
      </c>
      <c r="H10" s="611">
        <v>0</v>
      </c>
      <c r="I10" s="610">
        <v>0</v>
      </c>
    </row>
    <row r="11" spans="1:9" ht="12" customHeight="1" x14ac:dyDescent="0.25">
      <c r="E11" s="289" t="s">
        <v>1032</v>
      </c>
      <c r="F11" s="609"/>
      <c r="G11" s="610"/>
      <c r="H11" s="611"/>
      <c r="I11" s="610"/>
    </row>
    <row r="12" spans="1:9" ht="12" customHeight="1" x14ac:dyDescent="0.25">
      <c r="A12" s="199">
        <v>3</v>
      </c>
      <c r="E12" s="612" t="s">
        <v>4</v>
      </c>
      <c r="F12" s="159">
        <v>0</v>
      </c>
      <c r="G12" s="160">
        <v>0</v>
      </c>
      <c r="H12" s="613">
        <v>0</v>
      </c>
      <c r="I12" s="160">
        <v>0</v>
      </c>
    </row>
    <row r="13" spans="1:9" ht="12" customHeight="1" x14ac:dyDescent="0.25">
      <c r="A13" s="199">
        <v>3</v>
      </c>
      <c r="E13" s="612" t="s">
        <v>1033</v>
      </c>
      <c r="F13" s="159">
        <v>0</v>
      </c>
      <c r="G13" s="160">
        <v>0</v>
      </c>
      <c r="H13" s="613">
        <v>0</v>
      </c>
      <c r="I13" s="160">
        <v>0</v>
      </c>
    </row>
    <row r="14" spans="1:9" ht="12" customHeight="1" x14ac:dyDescent="0.25">
      <c r="E14" s="612" t="s">
        <v>1034</v>
      </c>
      <c r="F14" s="159"/>
      <c r="G14" s="160"/>
      <c r="H14" s="613"/>
      <c r="I14" s="160"/>
    </row>
    <row r="15" spans="1:9" ht="12" customHeight="1" x14ac:dyDescent="0.25">
      <c r="A15" s="199">
        <v>3</v>
      </c>
      <c r="E15" s="377" t="s">
        <v>1035</v>
      </c>
      <c r="F15" s="614">
        <f>SUM(F8:F13)</f>
        <v>0</v>
      </c>
      <c r="G15" s="614">
        <f t="shared" ref="G15:H15" si="0">SUM(G8:G13)</f>
        <v>0</v>
      </c>
      <c r="H15" s="614">
        <f t="shared" si="0"/>
        <v>0</v>
      </c>
      <c r="I15" s="614">
        <f>SUM(I8:I13)</f>
        <v>0</v>
      </c>
    </row>
    <row r="16" spans="1:9" ht="12" customHeight="1" x14ac:dyDescent="0.25">
      <c r="A16" s="199">
        <v>3</v>
      </c>
      <c r="E16" s="615" t="s">
        <v>1036</v>
      </c>
      <c r="F16" s="616">
        <f>F7+F15</f>
        <v>0</v>
      </c>
      <c r="G16" s="617">
        <f>G7+G15</f>
        <v>0</v>
      </c>
      <c r="H16" s="618">
        <f>H7+H15</f>
        <v>0</v>
      </c>
      <c r="I16" s="619">
        <f>I7+I15</f>
        <v>0</v>
      </c>
    </row>
    <row r="17" spans="1:9" ht="12" customHeight="1" x14ac:dyDescent="0.25">
      <c r="A17" s="199">
        <v>3</v>
      </c>
      <c r="E17" s="615" t="s">
        <v>1037</v>
      </c>
      <c r="F17" s="616"/>
      <c r="G17" s="617"/>
      <c r="H17" s="618"/>
      <c r="I17" s="620"/>
    </row>
    <row r="18" spans="1:9" ht="12" customHeight="1" x14ac:dyDescent="0.25">
      <c r="A18" s="199">
        <v>3</v>
      </c>
      <c r="E18" s="289" t="s">
        <v>3</v>
      </c>
      <c r="F18" s="609">
        <v>0</v>
      </c>
      <c r="G18" s="610">
        <v>0</v>
      </c>
      <c r="H18" s="611">
        <v>0</v>
      </c>
      <c r="I18" s="610">
        <v>0</v>
      </c>
    </row>
    <row r="19" spans="1:9" ht="12" customHeight="1" x14ac:dyDescent="0.25">
      <c r="A19" s="199">
        <v>3</v>
      </c>
      <c r="E19" s="289" t="s">
        <v>1031</v>
      </c>
      <c r="F19" s="609">
        <v>0</v>
      </c>
      <c r="G19" s="610">
        <v>0</v>
      </c>
      <c r="H19" s="611">
        <v>0</v>
      </c>
      <c r="I19" s="610">
        <v>0</v>
      </c>
    </row>
    <row r="20" spans="1:9" ht="12" customHeight="1" x14ac:dyDescent="0.25">
      <c r="E20" s="289" t="s">
        <v>1032</v>
      </c>
      <c r="F20" s="609"/>
      <c r="G20" s="610"/>
      <c r="H20" s="611"/>
      <c r="I20" s="610"/>
    </row>
    <row r="21" spans="1:9" ht="12" customHeight="1" x14ac:dyDescent="0.25">
      <c r="A21" s="199">
        <v>3</v>
      </c>
      <c r="E21" s="612" t="s">
        <v>4</v>
      </c>
      <c r="F21" s="159">
        <v>0</v>
      </c>
      <c r="G21" s="160">
        <v>0</v>
      </c>
      <c r="H21" s="613">
        <v>0</v>
      </c>
      <c r="I21" s="160">
        <v>0</v>
      </c>
    </row>
    <row r="22" spans="1:9" ht="12" customHeight="1" x14ac:dyDescent="0.25">
      <c r="A22" s="199">
        <v>3</v>
      </c>
      <c r="E22" s="612" t="s">
        <v>1033</v>
      </c>
      <c r="F22" s="159">
        <v>0</v>
      </c>
      <c r="G22" s="160">
        <v>0</v>
      </c>
      <c r="H22" s="613">
        <v>0</v>
      </c>
      <c r="I22" s="160">
        <v>0</v>
      </c>
    </row>
    <row r="23" spans="1:9" ht="12" customHeight="1" x14ac:dyDescent="0.25">
      <c r="E23" s="612" t="s">
        <v>1034</v>
      </c>
      <c r="F23" s="159"/>
      <c r="G23" s="160"/>
      <c r="H23" s="613"/>
      <c r="I23" s="160"/>
    </row>
    <row r="24" spans="1:9" ht="12" customHeight="1" x14ac:dyDescent="0.25">
      <c r="A24" s="199">
        <v>3</v>
      </c>
      <c r="E24" s="411" t="s">
        <v>1038</v>
      </c>
      <c r="F24" s="614">
        <f>SUM(F18:F22)</f>
        <v>0</v>
      </c>
      <c r="G24" s="614">
        <f t="shared" ref="G24:I24" si="1">SUM(G18:G22)</f>
        <v>0</v>
      </c>
      <c r="H24" s="614">
        <f t="shared" si="1"/>
        <v>0</v>
      </c>
      <c r="I24" s="614">
        <f t="shared" si="1"/>
        <v>0</v>
      </c>
    </row>
    <row r="25" spans="1:9" ht="12" customHeight="1" x14ac:dyDescent="0.25">
      <c r="A25" s="199">
        <v>3</v>
      </c>
      <c r="E25" s="411" t="s">
        <v>1039</v>
      </c>
      <c r="F25" s="621">
        <f>F16-F24</f>
        <v>0</v>
      </c>
      <c r="G25" s="622">
        <f>G16-G24</f>
        <v>0</v>
      </c>
      <c r="H25" s="614">
        <f>H16-H24</f>
        <v>0</v>
      </c>
      <c r="I25" s="619">
        <f>I16-I24</f>
        <v>0</v>
      </c>
    </row>
    <row r="26" spans="1:9" ht="12" customHeight="1" x14ac:dyDescent="0.25">
      <c r="A26" s="199">
        <v>3</v>
      </c>
      <c r="E26" s="623" t="s">
        <v>1040</v>
      </c>
      <c r="F26" s="616"/>
      <c r="G26" s="617"/>
      <c r="H26" s="618"/>
      <c r="I26" s="624"/>
    </row>
    <row r="27" spans="1:9" ht="12" customHeight="1" x14ac:dyDescent="0.25">
      <c r="A27" s="199">
        <v>3</v>
      </c>
      <c r="E27" s="231" t="s">
        <v>1041</v>
      </c>
      <c r="F27" s="625">
        <v>0</v>
      </c>
      <c r="G27" s="626">
        <v>0</v>
      </c>
      <c r="H27" s="627">
        <v>0</v>
      </c>
      <c r="I27" s="610">
        <v>0</v>
      </c>
    </row>
    <row r="28" spans="1:9" ht="12" customHeight="1" x14ac:dyDescent="0.25">
      <c r="A28" s="199">
        <v>3</v>
      </c>
      <c r="E28" s="628" t="s">
        <v>1042</v>
      </c>
      <c r="F28" s="629">
        <v>0</v>
      </c>
      <c r="G28" s="630">
        <v>0</v>
      </c>
      <c r="H28" s="631">
        <v>0</v>
      </c>
      <c r="I28" s="632">
        <v>0</v>
      </c>
    </row>
    <row r="29" spans="1:9" x14ac:dyDescent="0.25">
      <c r="A29" s="199">
        <v>3</v>
      </c>
      <c r="E29" s="411" t="s">
        <v>1039</v>
      </c>
      <c r="F29" s="614">
        <f>SUM(F27:F28)</f>
        <v>0</v>
      </c>
      <c r="G29" s="619">
        <f>SUM(G27:G28)</f>
        <v>0</v>
      </c>
      <c r="H29" s="614">
        <f>SUM(H27:H28)</f>
        <v>0</v>
      </c>
      <c r="I29" s="619">
        <f>SUM(I27:I28)</f>
        <v>0</v>
      </c>
    </row>
    <row r="30" spans="1:9" x14ac:dyDescent="0.25">
      <c r="A30" s="199">
        <v>3</v>
      </c>
      <c r="E30" s="410"/>
      <c r="F30" s="609"/>
      <c r="G30" s="610"/>
    </row>
    <row r="31" spans="1:9" ht="74.25" customHeight="1" x14ac:dyDescent="0.25">
      <c r="A31" s="199">
        <v>3</v>
      </c>
      <c r="E31" s="916" t="s">
        <v>1043</v>
      </c>
      <c r="F31" s="916"/>
      <c r="G31" s="916"/>
      <c r="H31" s="916"/>
      <c r="I31" s="916"/>
    </row>
    <row r="32" spans="1:9" ht="49.5" customHeight="1" x14ac:dyDescent="0.25">
      <c r="A32" s="199">
        <v>3</v>
      </c>
      <c r="E32" s="916" t="s">
        <v>1044</v>
      </c>
      <c r="F32" s="916"/>
      <c r="G32" s="916"/>
      <c r="H32" s="916"/>
      <c r="I32" s="916"/>
    </row>
    <row r="33" spans="1:9" ht="25.95" customHeight="1" x14ac:dyDescent="0.25">
      <c r="A33" s="199">
        <v>3</v>
      </c>
      <c r="E33" s="916" t="s">
        <v>1045</v>
      </c>
      <c r="F33" s="916"/>
      <c r="G33" s="916"/>
      <c r="H33" s="916"/>
      <c r="I33" s="916"/>
    </row>
    <row r="34" spans="1:9" ht="27.15" customHeight="1" x14ac:dyDescent="0.25">
      <c r="A34" s="199">
        <v>3</v>
      </c>
      <c r="D34" s="199"/>
      <c r="E34" s="966" t="s">
        <v>1046</v>
      </c>
      <c r="F34" s="966"/>
      <c r="G34" s="966"/>
      <c r="H34" s="966"/>
      <c r="I34" s="966"/>
    </row>
    <row r="40" spans="1:9" ht="3.75" customHeight="1" x14ac:dyDescent="0.25"/>
    <row r="41" spans="1:9" ht="63.75" customHeight="1" x14ac:dyDescent="0.25"/>
    <row r="42" spans="1:9" x14ac:dyDescent="0.25">
      <c r="E42" s="54"/>
      <c r="F42" s="54"/>
      <c r="G42" s="54"/>
      <c r="H42" s="54"/>
    </row>
    <row r="43" spans="1:9" x14ac:dyDescent="0.25">
      <c r="E43" s="231"/>
      <c r="F43" s="231"/>
      <c r="G43" s="231"/>
      <c r="H43" s="231"/>
    </row>
    <row r="44" spans="1:9" x14ac:dyDescent="0.25">
      <c r="E44" s="231"/>
      <c r="F44" s="231"/>
      <c r="G44" s="231"/>
      <c r="H44" s="231"/>
    </row>
  </sheetData>
  <mergeCells count="7">
    <mergeCell ref="E34:I34"/>
    <mergeCell ref="B1:C1"/>
    <mergeCell ref="F4:G4"/>
    <mergeCell ref="H4:I4"/>
    <mergeCell ref="E31:I31"/>
    <mergeCell ref="E32:I32"/>
    <mergeCell ref="E33:I33"/>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EFEB8-3FD7-4A3B-A15F-3A406A0CE8CB}">
  <sheetPr codeName="Sheet50">
    <tabColor theme="5" tint="0.79998168889431442"/>
    <pageSetUpPr autoPageBreaks="0"/>
  </sheetPr>
  <dimension ref="A1:G859"/>
  <sheetViews>
    <sheetView showGridLines="0" view="pageBreakPreview" topLeftCell="D1" zoomScaleNormal="100" zoomScaleSheetLayoutView="100" workbookViewId="0">
      <selection activeCell="H19" sqref="H19"/>
    </sheetView>
  </sheetViews>
  <sheetFormatPr defaultRowHeight="13.2" x14ac:dyDescent="0.25"/>
  <cols>
    <col min="1" max="1" width="4.77734375" style="199" hidden="1" customWidth="1"/>
    <col min="2" max="2" width="6.77734375" style="199" hidden="1" customWidth="1"/>
    <col min="3" max="3" width="5.21875" style="199" hidden="1" customWidth="1"/>
    <col min="4" max="4" width="13.21875" style="199" customWidth="1"/>
    <col min="5" max="5" width="56.44140625" style="201" customWidth="1"/>
    <col min="6" max="7" width="14.77734375" style="201" customWidth="1"/>
    <col min="8" max="9664" width="9.109375" style="199"/>
    <col min="9665" max="9665" width="9.21875" style="199" customWidth="1"/>
    <col min="9666" max="16384" width="9.109375" style="199"/>
  </cols>
  <sheetData>
    <row r="1" spans="1:7" ht="23.4" x14ac:dyDescent="0.25">
      <c r="A1" s="199" t="s">
        <v>0</v>
      </c>
      <c r="B1" s="957" t="s">
        <v>206</v>
      </c>
      <c r="C1" s="957"/>
      <c r="D1" s="231" t="s">
        <v>1047</v>
      </c>
    </row>
    <row r="2" spans="1:7" ht="15" customHeight="1" x14ac:dyDescent="0.25">
      <c r="A2" s="199">
        <v>3</v>
      </c>
      <c r="B2" s="199" t="s">
        <v>497</v>
      </c>
      <c r="C2" s="199">
        <v>108</v>
      </c>
      <c r="E2" s="210" t="str">
        <f ca="1">INDEX(TBLStructure[Number],MATCH(C2,TBLStructure[Model Reference],0))&amp;"."&amp;INDEX(TBLStructure[Sub Number],MATCH(C2,TBLStructure[Model Reference],0))&amp;" "&amp;INDEX(TBLStructure[Sub-category],MATCH(C2,TBLStructure[Model Reference],0))</f>
        <v>5.3 Regulatory Charging Summary</v>
      </c>
      <c r="F2" s="210"/>
      <c r="G2" s="210"/>
    </row>
    <row r="3" spans="1:7" ht="12.75" customHeight="1" x14ac:dyDescent="0.25">
      <c r="A3" s="199">
        <v>3</v>
      </c>
      <c r="D3" s="954" t="s">
        <v>1048</v>
      </c>
      <c r="E3" s="194"/>
      <c r="F3" s="194"/>
      <c r="G3" s="194"/>
    </row>
    <row r="4" spans="1:7" x14ac:dyDescent="0.25">
      <c r="A4" s="199">
        <v>3</v>
      </c>
      <c r="D4" s="954"/>
      <c r="E4" s="195"/>
      <c r="F4" s="368" t="str">
        <f>Contents!F3</f>
        <v>20X2</v>
      </c>
      <c r="G4" s="369" t="str">
        <f>Contents!F4</f>
        <v>20X1</v>
      </c>
    </row>
    <row r="5" spans="1:7" ht="13.8" thickBot="1" x14ac:dyDescent="0.3">
      <c r="A5" s="199">
        <v>3</v>
      </c>
      <c r="D5" s="954"/>
      <c r="E5" s="216"/>
      <c r="F5" s="265" t="s">
        <v>258</v>
      </c>
      <c r="G5" s="266" t="s">
        <v>258</v>
      </c>
    </row>
    <row r="6" spans="1:7" ht="12" customHeight="1" x14ac:dyDescent="0.25">
      <c r="A6" s="199">
        <v>3</v>
      </c>
      <c r="E6" s="195"/>
      <c r="F6" s="195"/>
      <c r="G6" s="195"/>
    </row>
    <row r="7" spans="1:7" ht="12" customHeight="1" x14ac:dyDescent="0.25">
      <c r="A7" s="199">
        <v>3</v>
      </c>
      <c r="E7" s="238" t="s">
        <v>1049</v>
      </c>
      <c r="F7" s="609"/>
      <c r="G7" s="610"/>
    </row>
    <row r="8" spans="1:7" ht="12" customHeight="1" x14ac:dyDescent="0.25">
      <c r="A8" s="199">
        <v>3</v>
      </c>
      <c r="E8" s="225" t="s">
        <v>1050</v>
      </c>
      <c r="F8" s="609">
        <v>0</v>
      </c>
      <c r="G8" s="610">
        <v>0</v>
      </c>
    </row>
    <row r="9" spans="1:7" ht="12" customHeight="1" x14ac:dyDescent="0.25">
      <c r="A9" s="199">
        <v>3</v>
      </c>
      <c r="E9" s="225" t="s">
        <v>3</v>
      </c>
      <c r="F9" s="609"/>
      <c r="G9" s="610"/>
    </row>
    <row r="10" spans="1:7" ht="12" customHeight="1" x14ac:dyDescent="0.25">
      <c r="A10" s="199">
        <v>3</v>
      </c>
      <c r="E10" s="271" t="s">
        <v>149</v>
      </c>
      <c r="F10" s="609">
        <v>0</v>
      </c>
      <c r="G10" s="610">
        <v>0</v>
      </c>
    </row>
    <row r="11" spans="1:7" ht="12" customHeight="1" x14ac:dyDescent="0.25">
      <c r="A11" s="199">
        <v>3</v>
      </c>
      <c r="E11" s="271" t="s">
        <v>1051</v>
      </c>
      <c r="F11" s="609">
        <v>0</v>
      </c>
      <c r="G11" s="610">
        <v>0</v>
      </c>
    </row>
    <row r="12" spans="1:7" ht="12" customHeight="1" x14ac:dyDescent="0.25">
      <c r="A12" s="199">
        <v>3</v>
      </c>
      <c r="E12" s="271" t="s">
        <v>1052</v>
      </c>
      <c r="F12" s="609">
        <v>0</v>
      </c>
      <c r="G12" s="610">
        <v>0</v>
      </c>
    </row>
    <row r="13" spans="1:7" ht="12" customHeight="1" x14ac:dyDescent="0.25">
      <c r="A13" s="199">
        <v>3</v>
      </c>
      <c r="E13" s="452" t="s">
        <v>4</v>
      </c>
      <c r="F13" s="180">
        <v>0</v>
      </c>
      <c r="G13" s="181">
        <v>0</v>
      </c>
    </row>
    <row r="14" spans="1:7" ht="12" customHeight="1" x14ac:dyDescent="0.25">
      <c r="A14" s="199">
        <v>3</v>
      </c>
      <c r="E14" s="454" t="s">
        <v>149</v>
      </c>
      <c r="F14" s="180">
        <v>0</v>
      </c>
      <c r="G14" s="181">
        <v>0</v>
      </c>
    </row>
    <row r="15" spans="1:7" ht="12" customHeight="1" x14ac:dyDescent="0.25">
      <c r="A15" s="199">
        <v>3</v>
      </c>
      <c r="E15" s="454" t="s">
        <v>1051</v>
      </c>
      <c r="F15" s="180">
        <v>0</v>
      </c>
      <c r="G15" s="181">
        <v>0</v>
      </c>
    </row>
    <row r="16" spans="1:7" ht="12" customHeight="1" x14ac:dyDescent="0.25">
      <c r="A16" s="199">
        <v>3</v>
      </c>
      <c r="E16" s="235" t="s">
        <v>1053</v>
      </c>
      <c r="F16" s="614">
        <f>SUM(F7:F15)</f>
        <v>0</v>
      </c>
      <c r="G16" s="619">
        <f>SUM(G7:G15)</f>
        <v>0</v>
      </c>
    </row>
    <row r="17" spans="1:7" ht="12" customHeight="1" x14ac:dyDescent="0.25">
      <c r="A17" s="199">
        <v>3</v>
      </c>
      <c r="E17" s="235"/>
      <c r="F17" s="609"/>
      <c r="G17" s="610"/>
    </row>
    <row r="18" spans="1:7" ht="12" customHeight="1" x14ac:dyDescent="0.25">
      <c r="A18" s="199">
        <v>3</v>
      </c>
      <c r="E18" s="235" t="s">
        <v>65</v>
      </c>
      <c r="F18" s="625"/>
      <c r="G18" s="626"/>
    </row>
    <row r="19" spans="1:7" ht="12" customHeight="1" x14ac:dyDescent="0.25">
      <c r="A19" s="199">
        <v>3</v>
      </c>
      <c r="E19" s="225" t="s">
        <v>3</v>
      </c>
      <c r="F19" s="609">
        <v>0</v>
      </c>
      <c r="G19" s="610">
        <v>0</v>
      </c>
    </row>
    <row r="20" spans="1:7" ht="12" customHeight="1" x14ac:dyDescent="0.25">
      <c r="A20" s="199">
        <v>3</v>
      </c>
      <c r="E20" s="541" t="s">
        <v>4</v>
      </c>
      <c r="F20" s="159">
        <v>0</v>
      </c>
      <c r="G20" s="160">
        <v>0</v>
      </c>
    </row>
    <row r="21" spans="1:7" ht="12" customHeight="1" x14ac:dyDescent="0.25">
      <c r="A21" s="199">
        <v>3</v>
      </c>
      <c r="E21" s="238" t="s">
        <v>220</v>
      </c>
      <c r="F21" s="614">
        <f>SUM(F18:F20)</f>
        <v>0</v>
      </c>
      <c r="G21" s="619">
        <f>SUM(G18:G20)</f>
        <v>0</v>
      </c>
    </row>
    <row r="22" spans="1:7" ht="12" customHeight="1" x14ac:dyDescent="0.25">
      <c r="A22" s="199">
        <v>3</v>
      </c>
      <c r="E22" s="409"/>
      <c r="F22" s="625"/>
      <c r="G22" s="626"/>
    </row>
    <row r="23" spans="1:7" ht="12" customHeight="1" x14ac:dyDescent="0.25">
      <c r="A23" s="199">
        <v>3</v>
      </c>
      <c r="E23" s="238" t="s">
        <v>1054</v>
      </c>
      <c r="F23" s="625"/>
      <c r="G23" s="626"/>
    </row>
    <row r="24" spans="1:7" ht="12" customHeight="1" x14ac:dyDescent="0.25">
      <c r="A24" s="199">
        <v>3</v>
      </c>
      <c r="E24" s="225" t="s">
        <v>1055</v>
      </c>
      <c r="F24" s="609">
        <v>0</v>
      </c>
      <c r="G24" s="610">
        <v>0</v>
      </c>
    </row>
    <row r="25" spans="1:7" ht="12" customHeight="1" x14ac:dyDescent="0.25">
      <c r="A25" s="199">
        <v>3</v>
      </c>
      <c r="E25" s="225" t="s">
        <v>3</v>
      </c>
      <c r="F25" s="609">
        <v>0</v>
      </c>
      <c r="G25" s="610">
        <v>0</v>
      </c>
    </row>
    <row r="26" spans="1:7" ht="12" customHeight="1" x14ac:dyDescent="0.25">
      <c r="A26" s="199">
        <v>3</v>
      </c>
      <c r="E26" s="541" t="s">
        <v>4</v>
      </c>
      <c r="F26" s="159">
        <v>0</v>
      </c>
      <c r="G26" s="160">
        <v>0</v>
      </c>
    </row>
    <row r="27" spans="1:7" ht="12" customHeight="1" x14ac:dyDescent="0.25">
      <c r="A27" s="199">
        <v>3</v>
      </c>
      <c r="E27" s="238" t="s">
        <v>1056</v>
      </c>
      <c r="F27" s="614">
        <f>SUM(F23:F26)</f>
        <v>0</v>
      </c>
      <c r="G27" s="619">
        <f>SUM(G23:G26)</f>
        <v>0</v>
      </c>
    </row>
    <row r="28" spans="1:7" ht="12" customHeight="1" x14ac:dyDescent="0.25">
      <c r="A28" s="199">
        <v>3</v>
      </c>
      <c r="E28" s="238"/>
      <c r="F28" s="625"/>
      <c r="G28" s="626"/>
    </row>
    <row r="29" spans="1:7" ht="12" customHeight="1" x14ac:dyDescent="0.25">
      <c r="A29" s="199">
        <v>3</v>
      </c>
      <c r="E29" s="567"/>
      <c r="F29" s="625"/>
      <c r="G29" s="626"/>
    </row>
    <row r="30" spans="1:7" ht="12" customHeight="1" x14ac:dyDescent="0.25">
      <c r="A30" s="199">
        <v>3</v>
      </c>
      <c r="E30" s="567" t="s">
        <v>1057</v>
      </c>
      <c r="F30" s="625"/>
      <c r="G30" s="626"/>
    </row>
    <row r="31" spans="1:7" ht="12" customHeight="1" x14ac:dyDescent="0.25">
      <c r="A31" s="199">
        <v>3</v>
      </c>
      <c r="E31" s="225" t="s">
        <v>3</v>
      </c>
      <c r="F31" s="609">
        <v>0</v>
      </c>
      <c r="G31" s="610">
        <v>0</v>
      </c>
    </row>
    <row r="32" spans="1:7" ht="12" customHeight="1" x14ac:dyDescent="0.25">
      <c r="A32" s="199">
        <v>3</v>
      </c>
      <c r="E32" s="541" t="s">
        <v>4</v>
      </c>
      <c r="F32" s="159">
        <v>0</v>
      </c>
      <c r="G32" s="160">
        <v>0</v>
      </c>
    </row>
    <row r="33" spans="1:7" ht="12" customHeight="1" x14ac:dyDescent="0.25">
      <c r="A33" s="199">
        <v>3</v>
      </c>
      <c r="E33" s="238" t="s">
        <v>1058</v>
      </c>
      <c r="F33" s="614">
        <f>SUM(F30:F32)</f>
        <v>0</v>
      </c>
      <c r="G33" s="619">
        <f>SUM(G30:G32)</f>
        <v>0</v>
      </c>
    </row>
    <row r="34" spans="1:7" ht="12" customHeight="1" x14ac:dyDescent="0.25">
      <c r="A34" s="199">
        <v>3</v>
      </c>
    </row>
    <row r="35" spans="1:7" ht="12" customHeight="1" x14ac:dyDescent="0.25">
      <c r="A35" s="199">
        <v>3</v>
      </c>
      <c r="E35" s="238" t="s">
        <v>1059</v>
      </c>
    </row>
    <row r="36" spans="1:7" ht="12" customHeight="1" x14ac:dyDescent="0.25">
      <c r="A36" s="199">
        <v>3</v>
      </c>
      <c r="D36" s="258"/>
      <c r="E36" s="633" t="s">
        <v>1060</v>
      </c>
    </row>
    <row r="37" spans="1:7" ht="12" customHeight="1" x14ac:dyDescent="0.25">
      <c r="A37" s="199">
        <v>3</v>
      </c>
    </row>
    <row r="38" spans="1:7" ht="24" customHeight="1" x14ac:dyDescent="0.25">
      <c r="A38" s="199">
        <v>3</v>
      </c>
      <c r="E38" s="1015" t="s">
        <v>1061</v>
      </c>
      <c r="F38" s="985"/>
      <c r="G38" s="985"/>
    </row>
    <row r="40" spans="1:7" ht="12.75" customHeight="1" x14ac:dyDescent="0.25">
      <c r="E40" s="1016"/>
      <c r="F40" s="1016"/>
      <c r="G40" s="1016"/>
    </row>
    <row r="41" spans="1:7" ht="9.15" customHeight="1" x14ac:dyDescent="0.25">
      <c r="E41" s="1016"/>
      <c r="F41" s="1016"/>
      <c r="G41" s="1016"/>
    </row>
    <row r="42" spans="1:7" ht="12.75" customHeight="1" x14ac:dyDescent="0.25">
      <c r="E42" s="1016"/>
      <c r="F42" s="1016"/>
      <c r="G42" s="1016"/>
    </row>
    <row r="43" spans="1:7" ht="12.75" customHeight="1" x14ac:dyDescent="0.25">
      <c r="E43" s="1016"/>
      <c r="F43" s="1016"/>
      <c r="G43" s="1016"/>
    </row>
    <row r="44" spans="1:7" ht="12.75" customHeight="1" x14ac:dyDescent="0.25"/>
    <row r="45" spans="1:7" ht="25.5" customHeight="1" x14ac:dyDescent="0.25"/>
    <row r="46" spans="1:7" ht="12.75" customHeight="1" x14ac:dyDescent="0.25"/>
    <row r="47" spans="1:7" ht="25.5" customHeight="1" x14ac:dyDescent="0.25"/>
    <row r="48" spans="1:7" ht="25.5" customHeight="1" x14ac:dyDescent="0.25"/>
    <row r="49" ht="12.75" customHeight="1" x14ac:dyDescent="0.25"/>
    <row r="52" ht="12.75" customHeight="1" x14ac:dyDescent="0.25"/>
    <row r="803" spans="4:7" s="519" customFormat="1" x14ac:dyDescent="0.25">
      <c r="D803" s="199"/>
      <c r="E803" s="201"/>
      <c r="F803" s="201"/>
      <c r="G803" s="201"/>
    </row>
    <row r="859" spans="4:7" s="519" customFormat="1" x14ac:dyDescent="0.25">
      <c r="D859" s="199"/>
      <c r="E859" s="201"/>
      <c r="F859" s="201"/>
      <c r="G859" s="201"/>
    </row>
  </sheetData>
  <mergeCells count="4">
    <mergeCell ref="B1:C1"/>
    <mergeCell ref="D3:D5"/>
    <mergeCell ref="E38:G38"/>
    <mergeCell ref="E40:G43"/>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A779AE-E940-4B08-B375-24828BFB885A}">
  <sheetPr codeName="Sheet16">
    <tabColor theme="5" tint="0.79998168889431442"/>
  </sheetPr>
  <dimension ref="A1:H31"/>
  <sheetViews>
    <sheetView showGridLines="0" view="pageBreakPreview" topLeftCell="D1" zoomScaleNormal="100" zoomScaleSheetLayoutView="100" workbookViewId="0">
      <selection activeCell="I10" sqref="I10"/>
    </sheetView>
  </sheetViews>
  <sheetFormatPr defaultRowHeight="13.2" x14ac:dyDescent="0.25"/>
  <cols>
    <col min="1" max="1" width="8.77734375" style="199" hidden="1" customWidth="1"/>
    <col min="2" max="2" width="2.5546875" style="199" hidden="1" customWidth="1"/>
    <col min="3" max="3" width="3.21875" style="199" hidden="1" customWidth="1"/>
    <col min="4" max="4" width="13.21875" style="199" customWidth="1"/>
    <col min="5" max="5" width="68.21875" style="199" customWidth="1"/>
    <col min="6" max="7" width="12" style="199" customWidth="1"/>
    <col min="8" max="9677" width="9.109375" style="199"/>
    <col min="9678" max="9678" width="9.21875" style="199" customWidth="1"/>
    <col min="9679" max="16384" width="9.109375" style="199"/>
  </cols>
  <sheetData>
    <row r="1" spans="1:8" ht="23.4" x14ac:dyDescent="0.25">
      <c r="A1" s="199" t="s">
        <v>0</v>
      </c>
      <c r="B1" s="957" t="s">
        <v>206</v>
      </c>
      <c r="C1" s="957"/>
      <c r="D1" s="231" t="s">
        <v>1062</v>
      </c>
    </row>
    <row r="2" spans="1:8" x14ac:dyDescent="0.25">
      <c r="A2" s="199">
        <v>3</v>
      </c>
      <c r="B2" s="199" t="s">
        <v>497</v>
      </c>
      <c r="C2" s="199">
        <v>109</v>
      </c>
      <c r="E2" s="210" t="str">
        <f ca="1">INDEX(TBLStructure[Number],MATCH(C2,TBLStructure[Model Reference],0))&amp;"."&amp;INDEX(TBLStructure[Sub Number],MATCH(C2,TBLStructure[Model Reference],0))&amp;" "&amp;INDEX(TBLStructure[Sub-category],MATCH(C2,TBLStructure[Model Reference],0))</f>
        <v>5.4 Net Cash Appropriation Arrangements</v>
      </c>
      <c r="F2" s="210"/>
      <c r="G2" s="210"/>
      <c r="H2" s="201"/>
    </row>
    <row r="3" spans="1:8" x14ac:dyDescent="0.25">
      <c r="A3" s="199">
        <v>3</v>
      </c>
      <c r="D3" s="3"/>
      <c r="E3" s="194"/>
      <c r="F3" s="194"/>
      <c r="G3" s="195"/>
      <c r="H3" s="201"/>
    </row>
    <row r="4" spans="1:8" x14ac:dyDescent="0.25">
      <c r="A4" s="199">
        <v>3</v>
      </c>
      <c r="E4" s="195"/>
      <c r="F4" s="368" t="str">
        <f>Contents!F3</f>
        <v>20X2</v>
      </c>
      <c r="G4" s="369" t="str">
        <f>Contents!F4</f>
        <v>20X1</v>
      </c>
      <c r="H4" s="201"/>
    </row>
    <row r="5" spans="1:8" ht="13.8" thickBot="1" x14ac:dyDescent="0.3">
      <c r="A5" s="199">
        <v>3</v>
      </c>
      <c r="E5" s="216"/>
      <c r="F5" s="265" t="s">
        <v>258</v>
      </c>
      <c r="G5" s="266" t="s">
        <v>258</v>
      </c>
      <c r="H5" s="201"/>
    </row>
    <row r="6" spans="1:8" x14ac:dyDescent="0.25">
      <c r="A6" s="199">
        <v>3</v>
      </c>
      <c r="E6" s="195"/>
      <c r="F6" s="268"/>
      <c r="G6" s="269"/>
      <c r="H6" s="201"/>
    </row>
    <row r="7" spans="1:8" x14ac:dyDescent="0.25">
      <c r="A7" s="199">
        <v>3</v>
      </c>
      <c r="E7" s="410" t="s">
        <v>1063</v>
      </c>
      <c r="F7" s="634">
        <v>0</v>
      </c>
      <c r="G7" s="635">
        <v>0</v>
      </c>
      <c r="H7" s="201"/>
    </row>
    <row r="8" spans="1:8" ht="25.2" x14ac:dyDescent="0.25">
      <c r="A8" s="199">
        <v>3</v>
      </c>
      <c r="E8" s="636" t="s">
        <v>1064</v>
      </c>
      <c r="F8" s="634">
        <v>0</v>
      </c>
      <c r="G8" s="635">
        <v>0</v>
      </c>
      <c r="H8" s="201"/>
    </row>
    <row r="9" spans="1:8" ht="14.7" customHeight="1" x14ac:dyDescent="0.25">
      <c r="A9" s="199">
        <v>3</v>
      </c>
      <c r="E9" s="637" t="s">
        <v>1065</v>
      </c>
      <c r="F9" s="634">
        <v>0</v>
      </c>
      <c r="G9" s="635">
        <v>0</v>
      </c>
      <c r="H9" s="201"/>
    </row>
    <row r="10" spans="1:8" ht="14.7" customHeight="1" x14ac:dyDescent="0.25">
      <c r="A10" s="199">
        <v>3</v>
      </c>
      <c r="E10" s="637" t="s">
        <v>1066</v>
      </c>
      <c r="F10" s="634">
        <v>0</v>
      </c>
      <c r="G10" s="635">
        <v>0</v>
      </c>
      <c r="H10" s="201"/>
    </row>
    <row r="11" spans="1:8" ht="14.7" customHeight="1" x14ac:dyDescent="0.25">
      <c r="A11" s="199">
        <v>3</v>
      </c>
      <c r="E11" s="191" t="s">
        <v>1067</v>
      </c>
      <c r="F11" s="614">
        <f>F7+F8+F9-F10</f>
        <v>0</v>
      </c>
      <c r="G11" s="614">
        <f>G7+G8+G9-G10</f>
        <v>0</v>
      </c>
      <c r="H11" s="201"/>
    </row>
    <row r="12" spans="1:8" x14ac:dyDescent="0.25">
      <c r="A12" s="199">
        <v>3</v>
      </c>
      <c r="E12" s="195"/>
      <c r="F12" s="195"/>
      <c r="G12" s="195"/>
      <c r="H12" s="201"/>
    </row>
    <row r="13" spans="1:8" ht="120" customHeight="1" x14ac:dyDescent="0.25">
      <c r="A13" s="199">
        <v>3</v>
      </c>
      <c r="E13" s="916" t="s">
        <v>1068</v>
      </c>
      <c r="F13" s="916"/>
      <c r="G13" s="916"/>
      <c r="H13" s="201"/>
    </row>
    <row r="14" spans="1:8" ht="66" customHeight="1" x14ac:dyDescent="0.25">
      <c r="A14" s="199">
        <v>3</v>
      </c>
      <c r="E14" s="916" t="s">
        <v>1069</v>
      </c>
      <c r="F14" s="916"/>
      <c r="G14" s="916"/>
      <c r="H14" s="201"/>
    </row>
    <row r="15" spans="1:8" ht="152.4" customHeight="1" x14ac:dyDescent="0.25">
      <c r="A15" s="199">
        <v>3</v>
      </c>
      <c r="E15" s="1017" t="s">
        <v>1070</v>
      </c>
      <c r="F15" s="1017"/>
      <c r="G15" s="1017"/>
      <c r="H15" s="201"/>
    </row>
    <row r="16" spans="1:8" x14ac:dyDescent="0.25">
      <c r="H16" s="201"/>
    </row>
    <row r="17" spans="8:8" x14ac:dyDescent="0.25">
      <c r="H17" s="201"/>
    </row>
    <row r="18" spans="8:8" x14ac:dyDescent="0.25">
      <c r="H18" s="201"/>
    </row>
    <row r="19" spans="8:8" x14ac:dyDescent="0.25">
      <c r="H19" s="201"/>
    </row>
    <row r="20" spans="8:8" x14ac:dyDescent="0.25">
      <c r="H20" s="201"/>
    </row>
    <row r="21" spans="8:8" x14ac:dyDescent="0.25">
      <c r="H21" s="201"/>
    </row>
    <row r="22" spans="8:8" x14ac:dyDescent="0.25">
      <c r="H22" s="201"/>
    </row>
    <row r="23" spans="8:8" x14ac:dyDescent="0.25">
      <c r="H23" s="201"/>
    </row>
    <row r="24" spans="8:8" x14ac:dyDescent="0.25">
      <c r="H24" s="201"/>
    </row>
    <row r="25" spans="8:8" x14ac:dyDescent="0.25">
      <c r="H25" s="201"/>
    </row>
    <row r="26" spans="8:8" x14ac:dyDescent="0.25">
      <c r="H26" s="201"/>
    </row>
    <row r="27" spans="8:8" x14ac:dyDescent="0.25">
      <c r="H27" s="201"/>
    </row>
    <row r="28" spans="8:8" x14ac:dyDescent="0.25">
      <c r="H28" s="201"/>
    </row>
    <row r="29" spans="8:8" x14ac:dyDescent="0.25">
      <c r="H29" s="201"/>
    </row>
    <row r="30" spans="8:8" x14ac:dyDescent="0.25">
      <c r="H30" s="201"/>
    </row>
    <row r="31" spans="8:8" x14ac:dyDescent="0.25">
      <c r="H31" s="201"/>
    </row>
  </sheetData>
  <mergeCells count="4">
    <mergeCell ref="B1:C1"/>
    <mergeCell ref="E13:G13"/>
    <mergeCell ref="E14:G14"/>
    <mergeCell ref="E15:G15"/>
  </mergeCells>
  <printOptions horizontalCentered="1"/>
  <pageMargins left="0.23622047244094491" right="0.23622047244094491" top="0.74803149606299213" bottom="0.74803149606299213" header="0.31496062992125984" footer="0.31496062992125984"/>
  <pageSetup paperSize="9" scale="94" fitToWidth="0" fitToHeight="0" orientation="portrait" r:id="rId1"/>
  <customProperties>
    <customPr name="_pios_id" r:id="rId2"/>
  </customProperties>
  <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7B432-C4C0-418C-A223-C36C72BAFC69}">
  <sheetPr codeName="Sheet47">
    <tabColor rgb="FFFFC000"/>
  </sheetPr>
  <dimension ref="A1:K225"/>
  <sheetViews>
    <sheetView showGridLines="0" view="pageBreakPreview" topLeftCell="D1" zoomScaleNormal="100" zoomScaleSheetLayoutView="100" workbookViewId="0">
      <selection activeCell="I27" sqref="I27"/>
    </sheetView>
  </sheetViews>
  <sheetFormatPr defaultRowHeight="13.2" x14ac:dyDescent="0.25"/>
  <cols>
    <col min="1" max="1" width="8.77734375" style="199" hidden="1" customWidth="1"/>
    <col min="2" max="2" width="4.44140625" style="199" hidden="1" customWidth="1"/>
    <col min="3" max="3" width="2.77734375" style="200" hidden="1" customWidth="1"/>
    <col min="4" max="4" width="14.21875" style="201" customWidth="1"/>
    <col min="5" max="5" width="56.21875" style="201" customWidth="1"/>
    <col min="6" max="7" width="10.5546875" style="201" customWidth="1"/>
    <col min="8" max="9669" width="9.109375" style="199"/>
    <col min="9670" max="9670" width="9.21875" style="199" customWidth="1"/>
    <col min="9671" max="16384" width="9.109375" style="199"/>
  </cols>
  <sheetData>
    <row r="1" spans="1:8" x14ac:dyDescent="0.25">
      <c r="A1" s="199" t="s">
        <v>0</v>
      </c>
      <c r="B1" s="957" t="s">
        <v>206</v>
      </c>
      <c r="C1" s="957"/>
      <c r="E1" s="208"/>
      <c r="F1" s="208"/>
      <c r="G1" s="208"/>
      <c r="H1" s="207"/>
    </row>
    <row r="2" spans="1:8" ht="28.2" customHeight="1" x14ac:dyDescent="0.25">
      <c r="A2" s="199">
        <v>3</v>
      </c>
      <c r="E2" s="208"/>
      <c r="F2" s="208"/>
      <c r="G2" s="208"/>
      <c r="H2" s="207"/>
    </row>
    <row r="3" spans="1:8" ht="15" customHeight="1" x14ac:dyDescent="0.25">
      <c r="A3" s="199">
        <v>3</v>
      </c>
      <c r="B3" s="199" t="s">
        <v>497</v>
      </c>
      <c r="C3" s="200">
        <v>110</v>
      </c>
      <c r="E3" s="210" t="str">
        <f ca="1">INDEX(TBLStructure[Number],MATCH(C3,TBLStructure[Model Reference],0))&amp;"."&amp;INDEX(TBLStructure[Sub Number],MATCH(C3,TBLStructure[Model Reference],0))&amp;" "&amp;INDEX(TBLStructure[Sub-category],MATCH(C3,TBLStructure[Model Reference],0))</f>
        <v>6.1 Employee Provisions</v>
      </c>
      <c r="F3" s="210"/>
      <c r="G3" s="210"/>
    </row>
    <row r="4" spans="1:8" ht="7.2" customHeight="1" x14ac:dyDescent="0.25">
      <c r="A4" s="199">
        <v>3</v>
      </c>
    </row>
    <row r="5" spans="1:8" ht="12.75" customHeight="1" x14ac:dyDescent="0.25">
      <c r="A5" s="199">
        <v>3</v>
      </c>
      <c r="E5" s="195"/>
      <c r="F5" s="368" t="str">
        <f>Contents!F3</f>
        <v>20X2</v>
      </c>
      <c r="G5" s="369" t="str">
        <f>Contents!F4</f>
        <v>20X1</v>
      </c>
    </row>
    <row r="6" spans="1:8" ht="12.75" customHeight="1" thickBot="1" x14ac:dyDescent="0.3">
      <c r="A6" s="199">
        <v>3</v>
      </c>
      <c r="E6" s="216"/>
      <c r="F6" s="265" t="s">
        <v>258</v>
      </c>
      <c r="G6" s="266" t="s">
        <v>258</v>
      </c>
    </row>
    <row r="7" spans="1:8" ht="12.75" customHeight="1" x14ac:dyDescent="0.25">
      <c r="A7" s="199">
        <v>3</v>
      </c>
      <c r="E7" s="195"/>
      <c r="F7" s="268"/>
      <c r="G7" s="269"/>
    </row>
    <row r="8" spans="1:8" ht="12.75" customHeight="1" x14ac:dyDescent="0.25">
      <c r="A8" s="199">
        <v>3</v>
      </c>
      <c r="B8" s="1" t="s">
        <v>208</v>
      </c>
      <c r="C8" s="219">
        <v>110</v>
      </c>
      <c r="D8" s="3"/>
      <c r="E8" s="399" t="str">
        <f ca="1">INDEX(TBLStructure[Full Note Title],MATCH(C8,TBLStructure[Model Reference],0))</f>
        <v>6.1A: Employee provisions</v>
      </c>
      <c r="F8" s="268"/>
      <c r="G8" s="269"/>
    </row>
    <row r="9" spans="1:8" ht="12.75" customHeight="1" x14ac:dyDescent="0.25">
      <c r="A9" s="199">
        <v>3</v>
      </c>
      <c r="E9" s="195" t="s">
        <v>1071</v>
      </c>
      <c r="F9" s="28">
        <v>0</v>
      </c>
      <c r="G9" s="29">
        <v>0</v>
      </c>
    </row>
    <row r="10" spans="1:8" ht="12.75" customHeight="1" x14ac:dyDescent="0.25">
      <c r="A10" s="199">
        <v>3</v>
      </c>
      <c r="E10" s="195" t="s">
        <v>649</v>
      </c>
      <c r="F10" s="28">
        <v>0</v>
      </c>
      <c r="G10" s="29">
        <v>0</v>
      </c>
    </row>
    <row r="11" spans="1:8" ht="12.75" customHeight="1" x14ac:dyDescent="0.25">
      <c r="A11" s="199">
        <v>3</v>
      </c>
      <c r="E11" s="195" t="s">
        <v>355</v>
      </c>
      <c r="F11" s="28">
        <v>0</v>
      </c>
      <c r="G11" s="29">
        <v>0</v>
      </c>
    </row>
    <row r="12" spans="1:8" x14ac:dyDescent="0.25">
      <c r="A12" s="199">
        <v>3</v>
      </c>
      <c r="E12" s="372" t="s">
        <v>1072</v>
      </c>
      <c r="F12" s="35">
        <f>SUM(F8:F11)</f>
        <v>0</v>
      </c>
      <c r="G12" s="36">
        <f>SUM(G8:G11)</f>
        <v>0</v>
      </c>
    </row>
    <row r="13" spans="1:8" x14ac:dyDescent="0.25">
      <c r="A13" s="199">
        <v>1</v>
      </c>
      <c r="E13" s="638"/>
      <c r="F13" s="28"/>
      <c r="G13" s="29"/>
    </row>
    <row r="14" spans="1:8" x14ac:dyDescent="0.25">
      <c r="A14" s="199">
        <v>3</v>
      </c>
      <c r="B14" s="199" t="s">
        <v>208</v>
      </c>
      <c r="C14" s="200">
        <v>111</v>
      </c>
      <c r="E14" s="304" t="str">
        <f ca="1">INDEX(TBLStructure[Full Note Title],MATCH(C14,TBLStructure[Model Reference],0))</f>
        <v>6.1B: Administered - employee provisions</v>
      </c>
      <c r="F14" s="540"/>
      <c r="G14" s="512"/>
    </row>
    <row r="15" spans="1:8" ht="12.75" customHeight="1" x14ac:dyDescent="0.25">
      <c r="A15" s="199">
        <v>3</v>
      </c>
      <c r="E15" s="296" t="s">
        <v>1073</v>
      </c>
      <c r="F15" s="106">
        <v>0</v>
      </c>
      <c r="G15" s="107">
        <v>0</v>
      </c>
    </row>
    <row r="16" spans="1:8" ht="12.75" customHeight="1" x14ac:dyDescent="0.25">
      <c r="A16" s="199">
        <v>3</v>
      </c>
      <c r="E16" s="296" t="s">
        <v>649</v>
      </c>
      <c r="F16" s="106">
        <v>0</v>
      </c>
      <c r="G16" s="107">
        <v>0</v>
      </c>
    </row>
    <row r="17" spans="1:11" x14ac:dyDescent="0.25">
      <c r="A17" s="199">
        <v>3</v>
      </c>
      <c r="E17" s="296" t="s">
        <v>355</v>
      </c>
      <c r="F17" s="106">
        <v>0</v>
      </c>
      <c r="G17" s="107">
        <v>0</v>
      </c>
    </row>
    <row r="18" spans="1:11" ht="12.75" customHeight="1" x14ac:dyDescent="0.25">
      <c r="A18" s="199">
        <v>3</v>
      </c>
      <c r="E18" s="307" t="s">
        <v>1072</v>
      </c>
      <c r="F18" s="112">
        <f>SUM(F14:F17)</f>
        <v>0</v>
      </c>
      <c r="G18" s="113">
        <f>SUM(G14:G17)</f>
        <v>0</v>
      </c>
    </row>
    <row r="19" spans="1:11" x14ac:dyDescent="0.25">
      <c r="E19" s="235"/>
      <c r="F19" s="90"/>
      <c r="G19" s="91"/>
      <c r="H19" s="201"/>
      <c r="I19" s="201"/>
      <c r="J19" s="201"/>
      <c r="K19" s="201"/>
    </row>
    <row r="20" spans="1:11" ht="12.75" customHeight="1" x14ac:dyDescent="0.25">
      <c r="A20" s="199">
        <v>3</v>
      </c>
      <c r="E20" s="638"/>
      <c r="F20" s="28"/>
      <c r="G20" s="29"/>
    </row>
    <row r="21" spans="1:11" ht="12.75" customHeight="1" x14ac:dyDescent="0.25">
      <c r="A21" s="199">
        <v>3</v>
      </c>
      <c r="E21" s="638"/>
      <c r="F21" s="28"/>
      <c r="G21" s="29"/>
    </row>
    <row r="22" spans="1:11" ht="12.75" customHeight="1" x14ac:dyDescent="0.25">
      <c r="A22" s="199">
        <v>3</v>
      </c>
      <c r="E22" s="638"/>
      <c r="F22" s="28"/>
      <c r="G22" s="29"/>
    </row>
    <row r="23" spans="1:11" ht="12.75" customHeight="1" x14ac:dyDescent="0.25">
      <c r="A23" s="199">
        <v>3</v>
      </c>
      <c r="E23" s="638"/>
      <c r="F23" s="28"/>
      <c r="G23" s="29"/>
    </row>
    <row r="24" spans="1:11" ht="12.75" customHeight="1" x14ac:dyDescent="0.25">
      <c r="A24" s="199">
        <v>3</v>
      </c>
      <c r="E24" s="638"/>
      <c r="F24" s="28"/>
      <c r="G24" s="29"/>
    </row>
    <row r="25" spans="1:11" ht="12.75" customHeight="1" x14ac:dyDescent="0.25">
      <c r="A25" s="199">
        <v>3</v>
      </c>
      <c r="E25" s="638"/>
      <c r="F25" s="28"/>
      <c r="G25" s="29"/>
    </row>
    <row r="26" spans="1:11" ht="12.75" customHeight="1" x14ac:dyDescent="0.25">
      <c r="A26" s="199">
        <v>3</v>
      </c>
      <c r="E26" s="638"/>
      <c r="F26" s="28"/>
      <c r="G26" s="29"/>
    </row>
    <row r="27" spans="1:11" ht="12.75" customHeight="1" x14ac:dyDescent="0.25">
      <c r="A27" s="199">
        <v>3</v>
      </c>
      <c r="E27" s="638"/>
      <c r="F27" s="28"/>
      <c r="G27" s="29"/>
    </row>
    <row r="28" spans="1:11" ht="12.75" customHeight="1" x14ac:dyDescent="0.25">
      <c r="A28" s="199">
        <v>3</v>
      </c>
      <c r="E28" s="638"/>
      <c r="F28" s="28"/>
      <c r="G28" s="29"/>
    </row>
    <row r="29" spans="1:11" ht="12.75" customHeight="1" x14ac:dyDescent="0.25">
      <c r="A29" s="199">
        <v>3</v>
      </c>
      <c r="E29" s="638"/>
      <c r="F29" s="28"/>
      <c r="G29" s="29"/>
    </row>
    <row r="30" spans="1:11" ht="12.75" customHeight="1" x14ac:dyDescent="0.25">
      <c r="A30" s="199">
        <v>3</v>
      </c>
      <c r="E30" s="638"/>
      <c r="F30" s="28"/>
      <c r="G30" s="29"/>
    </row>
    <row r="31" spans="1:11" ht="12.75" customHeight="1" x14ac:dyDescent="0.25">
      <c r="A31" s="199">
        <v>3</v>
      </c>
      <c r="E31" s="638"/>
      <c r="F31" s="28"/>
      <c r="G31" s="29"/>
    </row>
    <row r="32" spans="1:11" ht="12.75" customHeight="1" x14ac:dyDescent="0.25">
      <c r="A32" s="199">
        <v>3</v>
      </c>
      <c r="E32" s="638"/>
      <c r="F32" s="28"/>
      <c r="G32" s="29"/>
    </row>
    <row r="33" spans="1:7" ht="12.75" customHeight="1" x14ac:dyDescent="0.25">
      <c r="D33" s="336"/>
      <c r="E33" s="638"/>
      <c r="F33" s="28"/>
      <c r="G33" s="29"/>
    </row>
    <row r="34" spans="1:7" ht="12.75" customHeight="1" x14ac:dyDescent="0.25">
      <c r="D34" s="966" t="s">
        <v>1074</v>
      </c>
      <c r="E34" s="638"/>
      <c r="F34" s="28"/>
      <c r="G34" s="29"/>
    </row>
    <row r="35" spans="1:7" ht="12.75" customHeight="1" x14ac:dyDescent="0.25">
      <c r="D35" s="966"/>
      <c r="E35" s="638"/>
      <c r="F35" s="28"/>
      <c r="G35" s="29"/>
    </row>
    <row r="36" spans="1:7" ht="12.75" customHeight="1" x14ac:dyDescent="0.25">
      <c r="A36" s="199">
        <v>3</v>
      </c>
      <c r="E36" s="638"/>
      <c r="F36" s="28"/>
      <c r="G36" s="29"/>
    </row>
    <row r="37" spans="1:7" ht="12.75" customHeight="1" x14ac:dyDescent="0.25">
      <c r="A37" s="199">
        <v>3</v>
      </c>
      <c r="D37" s="199"/>
      <c r="E37" s="638"/>
      <c r="F37" s="28"/>
      <c r="G37" s="29"/>
    </row>
    <row r="38" spans="1:7" ht="12.75" customHeight="1" x14ac:dyDescent="0.25">
      <c r="A38" s="199">
        <v>3</v>
      </c>
      <c r="D38" s="960" t="s">
        <v>1075</v>
      </c>
      <c r="E38" s="638"/>
      <c r="F38" s="28"/>
      <c r="G38" s="29"/>
    </row>
    <row r="39" spans="1:7" ht="12.75" customHeight="1" x14ac:dyDescent="0.25">
      <c r="A39" s="199">
        <v>3</v>
      </c>
      <c r="D39" s="960"/>
      <c r="E39" s="638"/>
      <c r="F39" s="28"/>
      <c r="G39" s="29"/>
    </row>
    <row r="40" spans="1:7" ht="12.75" customHeight="1" x14ac:dyDescent="0.25">
      <c r="A40" s="199">
        <v>3</v>
      </c>
      <c r="D40" s="199"/>
      <c r="E40" s="638"/>
      <c r="F40" s="28"/>
      <c r="G40" s="29"/>
    </row>
    <row r="41" spans="1:7" ht="12.75" customHeight="1" x14ac:dyDescent="0.25">
      <c r="A41" s="199">
        <v>3</v>
      </c>
      <c r="D41" s="199"/>
      <c r="E41" s="638"/>
      <c r="F41" s="28"/>
      <c r="G41" s="29"/>
    </row>
    <row r="42" spans="1:7" ht="12.75" customHeight="1" x14ac:dyDescent="0.25">
      <c r="A42" s="199">
        <v>3</v>
      </c>
      <c r="E42" s="638"/>
      <c r="F42" s="28"/>
      <c r="G42" s="29"/>
    </row>
    <row r="43" spans="1:7" ht="12.75" customHeight="1" x14ac:dyDescent="0.25">
      <c r="A43" s="199">
        <v>3</v>
      </c>
      <c r="D43" s="199"/>
      <c r="E43" s="638"/>
      <c r="F43" s="28"/>
      <c r="G43" s="29"/>
    </row>
    <row r="44" spans="1:7" ht="12.75" customHeight="1" x14ac:dyDescent="0.25">
      <c r="A44" s="199">
        <v>3</v>
      </c>
      <c r="D44" s="201" t="s">
        <v>1076</v>
      </c>
      <c r="E44" s="638"/>
      <c r="F44" s="28"/>
      <c r="G44" s="29"/>
    </row>
    <row r="45" spans="1:7" ht="12.75" customHeight="1" x14ac:dyDescent="0.25">
      <c r="A45" s="199">
        <v>3</v>
      </c>
      <c r="D45" s="1018" t="s">
        <v>1077</v>
      </c>
      <c r="E45" s="638"/>
      <c r="F45" s="28"/>
      <c r="G45" s="29"/>
    </row>
    <row r="46" spans="1:7" ht="29.7" customHeight="1" x14ac:dyDescent="0.25">
      <c r="A46" s="199">
        <v>3</v>
      </c>
      <c r="D46" s="1019"/>
      <c r="E46" s="638"/>
      <c r="F46" s="28"/>
      <c r="G46" s="29"/>
    </row>
    <row r="47" spans="1:7" ht="12.75" customHeight="1" x14ac:dyDescent="0.25">
      <c r="A47" s="199">
        <v>3</v>
      </c>
      <c r="D47" s="201" t="s">
        <v>1078</v>
      </c>
      <c r="E47" s="638"/>
      <c r="F47" s="28"/>
      <c r="G47" s="29"/>
    </row>
    <row r="48" spans="1:7" ht="150" customHeight="1" x14ac:dyDescent="0.25">
      <c r="A48" s="199">
        <v>3</v>
      </c>
      <c r="D48" s="416" t="s">
        <v>1077</v>
      </c>
      <c r="E48" s="638"/>
      <c r="F48" s="28"/>
      <c r="G48" s="29"/>
    </row>
    <row r="49" spans="5:7" ht="16.2" customHeight="1" x14ac:dyDescent="0.25">
      <c r="E49" s="638"/>
      <c r="F49" s="28"/>
      <c r="G49" s="29"/>
    </row>
    <row r="50" spans="5:7" ht="12.75" customHeight="1" x14ac:dyDescent="0.25">
      <c r="E50" s="638"/>
      <c r="F50" s="28"/>
      <c r="G50" s="29"/>
    </row>
    <row r="51" spans="5:7" ht="12.75" customHeight="1" x14ac:dyDescent="0.25">
      <c r="E51" s="638"/>
      <c r="F51" s="28"/>
      <c r="G51" s="29"/>
    </row>
    <row r="52" spans="5:7" ht="12.75" customHeight="1" x14ac:dyDescent="0.25">
      <c r="E52" s="638"/>
      <c r="F52" s="28"/>
      <c r="G52" s="29"/>
    </row>
    <row r="53" spans="5:7" ht="15" customHeight="1" x14ac:dyDescent="0.25">
      <c r="E53" s="638"/>
      <c r="F53" s="28"/>
      <c r="G53" s="29"/>
    </row>
    <row r="54" spans="5:7" ht="12.75" customHeight="1" x14ac:dyDescent="0.25">
      <c r="E54" s="638"/>
      <c r="F54" s="28"/>
      <c r="G54" s="29"/>
    </row>
    <row r="55" spans="5:7" ht="12.75" customHeight="1" x14ac:dyDescent="0.25">
      <c r="E55" s="638"/>
      <c r="F55" s="28"/>
      <c r="G55" s="29"/>
    </row>
    <row r="56" spans="5:7" ht="12.75" customHeight="1" x14ac:dyDescent="0.25">
      <c r="E56" s="638"/>
      <c r="F56" s="28"/>
      <c r="G56" s="29"/>
    </row>
    <row r="57" spans="5:7" ht="30" customHeight="1" x14ac:dyDescent="0.25">
      <c r="E57" s="638"/>
      <c r="F57" s="28"/>
      <c r="G57" s="29"/>
    </row>
    <row r="60" spans="5:7" x14ac:dyDescent="0.25">
      <c r="E60" s="262"/>
      <c r="F60" s="262"/>
      <c r="G60" s="262"/>
    </row>
    <row r="61" spans="5:7" x14ac:dyDescent="0.25">
      <c r="E61" s="262"/>
      <c r="F61" s="262"/>
      <c r="G61" s="262"/>
    </row>
    <row r="62" spans="5:7" x14ac:dyDescent="0.25">
      <c r="E62" s="262"/>
      <c r="F62" s="262"/>
      <c r="G62" s="262"/>
    </row>
    <row r="63" spans="5:7" x14ac:dyDescent="0.25">
      <c r="E63" s="262"/>
      <c r="F63" s="262"/>
      <c r="G63" s="262"/>
    </row>
    <row r="67" spans="5:7" x14ac:dyDescent="0.25">
      <c r="E67" s="262"/>
      <c r="F67" s="262"/>
      <c r="G67" s="262"/>
    </row>
    <row r="68" spans="5:7" x14ac:dyDescent="0.25">
      <c r="E68" s="262"/>
      <c r="F68" s="262"/>
      <c r="G68" s="262"/>
    </row>
    <row r="156" spans="5:7" x14ac:dyDescent="0.25">
      <c r="E156" s="262"/>
      <c r="F156" s="262"/>
      <c r="G156" s="262"/>
    </row>
    <row r="157" spans="5:7" x14ac:dyDescent="0.25">
      <c r="E157" s="262"/>
      <c r="F157" s="262"/>
      <c r="G157" s="262"/>
    </row>
    <row r="207" ht="27.75" customHeight="1" x14ac:dyDescent="0.25"/>
    <row r="210" spans="5:6" x14ac:dyDescent="0.25">
      <c r="E210" s="262"/>
      <c r="F210" s="262"/>
    </row>
    <row r="211" spans="5:6" x14ac:dyDescent="0.25">
      <c r="E211" s="262"/>
      <c r="F211" s="262"/>
    </row>
    <row r="220" spans="5:6" x14ac:dyDescent="0.25">
      <c r="E220" s="262"/>
      <c r="F220" s="262"/>
    </row>
    <row r="221" spans="5:6" x14ac:dyDescent="0.25">
      <c r="E221" s="262"/>
      <c r="F221" s="262"/>
    </row>
    <row r="222" spans="5:6" x14ac:dyDescent="0.25">
      <c r="E222" s="262"/>
      <c r="F222" s="262"/>
    </row>
    <row r="223" spans="5:6" x14ac:dyDescent="0.25">
      <c r="E223" s="262"/>
      <c r="F223" s="262"/>
    </row>
    <row r="224" spans="5:6" x14ac:dyDescent="0.25">
      <c r="E224" s="262"/>
      <c r="F224" s="262"/>
    </row>
    <row r="225" spans="5:6" x14ac:dyDescent="0.25">
      <c r="E225" s="262"/>
      <c r="F225" s="262"/>
    </row>
  </sheetData>
  <sheetProtection selectLockedCells="1" selectUnlockedCells="1"/>
  <mergeCells count="4">
    <mergeCell ref="B1:C1"/>
    <mergeCell ref="D34:D35"/>
    <mergeCell ref="D38:D39"/>
    <mergeCell ref="D45:D46"/>
  </mergeCells>
  <printOptions horizontalCentered="1"/>
  <pageMargins left="0.23622047244094491" right="0.23622047244094491" top="0.74803149606299213" bottom="0.74803149606299213" header="0.31496062992125984" footer="0.31496062992125984"/>
  <pageSetup paperSize="9" fitToHeight="0" orientation="portrait" r:id="rId1"/>
  <rowBreaks count="1" manualBreakCount="1">
    <brk id="41" min="4" max="6" man="1"/>
  </rowBreaks>
  <customProperties>
    <customPr name="_pios_id" r:id="rId2"/>
  </customProperties>
  <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07D4A-816D-4E8B-85CC-A2BCA53D003B}">
  <sheetPr codeName="Sheet51">
    <tabColor rgb="FFFFC000"/>
  </sheetPr>
  <dimension ref="A1:I96"/>
  <sheetViews>
    <sheetView showGridLines="0" view="pageBreakPreview" topLeftCell="D1" zoomScaleNormal="100" zoomScaleSheetLayoutView="100" workbookViewId="0">
      <selection activeCell="D1" sqref="D1"/>
    </sheetView>
  </sheetViews>
  <sheetFormatPr defaultRowHeight="13.2" x14ac:dyDescent="0.25"/>
  <cols>
    <col min="1" max="1" width="8.77734375" style="199" hidden="1" customWidth="1"/>
    <col min="2" max="2" width="4.5546875" style="199" hidden="1" customWidth="1"/>
    <col min="3" max="3" width="6.21875" style="199" hidden="1" customWidth="1"/>
    <col min="4" max="4" width="13.77734375" style="201" customWidth="1"/>
    <col min="5" max="5" width="59.77734375" style="201" customWidth="1"/>
    <col min="6" max="7" width="11.21875" style="201" customWidth="1"/>
    <col min="8" max="9663" width="9.109375" style="199"/>
    <col min="9664" max="9664" width="9.21875" style="199" customWidth="1"/>
    <col min="9665" max="16384" width="9.109375" style="199"/>
  </cols>
  <sheetData>
    <row r="1" spans="1:9" ht="23.4" x14ac:dyDescent="0.25">
      <c r="A1" s="199" t="s">
        <v>0</v>
      </c>
      <c r="B1" s="957" t="s">
        <v>206</v>
      </c>
      <c r="C1" s="957"/>
      <c r="D1" s="231" t="s">
        <v>1079</v>
      </c>
    </row>
    <row r="2" spans="1:9" ht="15" customHeight="1" x14ac:dyDescent="0.25">
      <c r="A2" s="199">
        <v>3</v>
      </c>
      <c r="B2" s="199" t="s">
        <v>497</v>
      </c>
      <c r="C2" s="199">
        <v>112</v>
      </c>
      <c r="E2" s="210" t="str">
        <f ca="1">INDEX(TBLStructure[Number],MATCH(C2,TBLStructure[Model Reference],0))&amp;"."&amp;INDEX(TBLStructure[Sub Number],MATCH(C2,TBLStructure[Model Reference],0))&amp;" "&amp;INDEX(TBLStructure[Sub-category],MATCH(C2,TBLStructure[Model Reference],0))</f>
        <v>6.2 Key Management Personnel Remuneration</v>
      </c>
      <c r="F2" s="210"/>
      <c r="G2" s="210"/>
    </row>
    <row r="3" spans="1:9" ht="12.75" customHeight="1" x14ac:dyDescent="0.25">
      <c r="A3" s="199">
        <v>3</v>
      </c>
      <c r="E3" s="409"/>
      <c r="F3" s="409"/>
      <c r="G3" s="409"/>
    </row>
    <row r="4" spans="1:9" ht="73.2" customHeight="1" x14ac:dyDescent="0.25">
      <c r="A4" s="199">
        <v>3</v>
      </c>
      <c r="D4" s="195" t="s">
        <v>1080</v>
      </c>
      <c r="E4" s="1020" t="s">
        <v>1081</v>
      </c>
      <c r="F4" s="1020"/>
      <c r="G4" s="1020"/>
      <c r="H4" s="640"/>
      <c r="I4" s="201"/>
    </row>
    <row r="5" spans="1:9" ht="16.95" customHeight="1" x14ac:dyDescent="0.25">
      <c r="D5" s="199"/>
      <c r="E5" s="639"/>
      <c r="F5" s="639"/>
      <c r="G5" s="639"/>
      <c r="H5" s="640"/>
      <c r="I5" s="201"/>
    </row>
    <row r="6" spans="1:9" ht="12.75" customHeight="1" x14ac:dyDescent="0.25">
      <c r="A6" s="199">
        <v>3</v>
      </c>
      <c r="D6" s="3" t="s">
        <v>875</v>
      </c>
      <c r="E6" s="195"/>
      <c r="F6" s="368" t="str">
        <f>Contents!F3</f>
        <v>20X2</v>
      </c>
      <c r="G6" s="369" t="str">
        <f>Contents!F4</f>
        <v>20X1</v>
      </c>
    </row>
    <row r="7" spans="1:9" s="641" customFormat="1" ht="12.75" customHeight="1" thickBot="1" x14ac:dyDescent="0.3">
      <c r="A7" s="199">
        <v>3</v>
      </c>
      <c r="D7" s="431"/>
      <c r="E7" s="216"/>
      <c r="F7" s="265" t="s">
        <v>258</v>
      </c>
      <c r="G7" s="266" t="s">
        <v>258</v>
      </c>
    </row>
    <row r="8" spans="1:9" ht="12.75" customHeight="1" x14ac:dyDescent="0.25">
      <c r="A8" s="199">
        <v>3</v>
      </c>
      <c r="E8" s="271"/>
      <c r="F8" s="268"/>
      <c r="G8" s="269"/>
    </row>
    <row r="9" spans="1:9" ht="12.75" customHeight="1" x14ac:dyDescent="0.25">
      <c r="A9" s="199">
        <v>3</v>
      </c>
      <c r="D9" s="201" t="s">
        <v>1082</v>
      </c>
      <c r="E9" s="54" t="s">
        <v>1083</v>
      </c>
      <c r="F9" s="90">
        <v>0</v>
      </c>
      <c r="G9" s="91">
        <v>0</v>
      </c>
    </row>
    <row r="10" spans="1:9" ht="12.75" customHeight="1" x14ac:dyDescent="0.25">
      <c r="A10" s="199">
        <v>3</v>
      </c>
      <c r="D10" s="201" t="s">
        <v>1084</v>
      </c>
      <c r="E10" s="54" t="s">
        <v>1085</v>
      </c>
      <c r="F10" s="90">
        <v>0</v>
      </c>
      <c r="G10" s="91">
        <v>0</v>
      </c>
    </row>
    <row r="11" spans="1:9" ht="12.75" customHeight="1" x14ac:dyDescent="0.25">
      <c r="A11" s="199">
        <v>3</v>
      </c>
      <c r="D11" s="201" t="s">
        <v>1086</v>
      </c>
      <c r="E11" s="54" t="s">
        <v>1087</v>
      </c>
      <c r="F11" s="90">
        <v>0</v>
      </c>
      <c r="G11" s="91">
        <v>0</v>
      </c>
    </row>
    <row r="12" spans="1:9" ht="12.75" customHeight="1" x14ac:dyDescent="0.25">
      <c r="A12" s="199">
        <v>3</v>
      </c>
      <c r="D12" s="201" t="s">
        <v>1088</v>
      </c>
      <c r="E12" s="54" t="s">
        <v>1089</v>
      </c>
      <c r="F12" s="90">
        <v>0</v>
      </c>
      <c r="G12" s="91">
        <v>0</v>
      </c>
    </row>
    <row r="13" spans="1:9" x14ac:dyDescent="0.25">
      <c r="A13" s="199">
        <v>3</v>
      </c>
      <c r="D13" s="916" t="s">
        <v>1090</v>
      </c>
      <c r="E13" s="238" t="s">
        <v>1091</v>
      </c>
      <c r="F13" s="35">
        <f>SUM(F9:F12)</f>
        <v>0</v>
      </c>
      <c r="G13" s="36">
        <f>SUM(G9:G12)</f>
        <v>0</v>
      </c>
    </row>
    <row r="14" spans="1:9" x14ac:dyDescent="0.25">
      <c r="A14" s="199">
        <v>3</v>
      </c>
      <c r="D14" s="916"/>
      <c r="E14" s="54"/>
    </row>
    <row r="15" spans="1:9" ht="33" customHeight="1" x14ac:dyDescent="0.25">
      <c r="A15" s="199">
        <v>3</v>
      </c>
      <c r="D15" s="249" t="s">
        <v>1092</v>
      </c>
      <c r="E15" s="916" t="s">
        <v>1093</v>
      </c>
      <c r="F15" s="916"/>
      <c r="G15" s="916"/>
    </row>
    <row r="16" spans="1:9" ht="36.6" customHeight="1" x14ac:dyDescent="0.25">
      <c r="D16" s="39"/>
      <c r="E16" s="966" t="s">
        <v>1094</v>
      </c>
      <c r="F16" s="966"/>
      <c r="G16" s="966"/>
      <c r="H16" s="231"/>
    </row>
    <row r="27" spans="6:7" x14ac:dyDescent="0.25">
      <c r="F27" s="262"/>
      <c r="G27" s="262"/>
    </row>
    <row r="28" spans="6:7" x14ac:dyDescent="0.25">
      <c r="F28" s="262"/>
      <c r="G28" s="262"/>
    </row>
    <row r="81" spans="6:7" x14ac:dyDescent="0.25">
      <c r="F81" s="262"/>
      <c r="G81" s="262"/>
    </row>
    <row r="82" spans="6:7" x14ac:dyDescent="0.25">
      <c r="F82" s="262"/>
      <c r="G82" s="262"/>
    </row>
    <row r="83" spans="6:7" ht="27.75" customHeight="1" x14ac:dyDescent="0.25"/>
    <row r="91" spans="6:7" x14ac:dyDescent="0.25">
      <c r="F91" s="262"/>
      <c r="G91" s="262"/>
    </row>
    <row r="92" spans="6:7" x14ac:dyDescent="0.25">
      <c r="F92" s="262"/>
      <c r="G92" s="262"/>
    </row>
    <row r="93" spans="6:7" x14ac:dyDescent="0.25">
      <c r="F93" s="262"/>
      <c r="G93" s="262"/>
    </row>
    <row r="94" spans="6:7" x14ac:dyDescent="0.25">
      <c r="F94" s="262"/>
      <c r="G94" s="262"/>
    </row>
    <row r="95" spans="6:7" x14ac:dyDescent="0.25">
      <c r="F95" s="262"/>
      <c r="G95" s="262"/>
    </row>
    <row r="96" spans="6:7" x14ac:dyDescent="0.25">
      <c r="F96" s="262"/>
      <c r="G96" s="262"/>
    </row>
  </sheetData>
  <mergeCells count="5">
    <mergeCell ref="B1:C1"/>
    <mergeCell ref="E4:G4"/>
    <mergeCell ref="D13:D14"/>
    <mergeCell ref="E15:G15"/>
    <mergeCell ref="E16:G16"/>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63543-BFED-4563-AE78-C52B7B1352AE}">
  <sheetPr codeName="Sheet48">
    <tabColor rgb="FFFFC000"/>
  </sheetPr>
  <dimension ref="A1:I41"/>
  <sheetViews>
    <sheetView showGridLines="0" view="pageBreakPreview" topLeftCell="B30" zoomScaleNormal="100" zoomScaleSheetLayoutView="100" workbookViewId="0">
      <selection activeCell="E38" sqref="E38:H38"/>
    </sheetView>
  </sheetViews>
  <sheetFormatPr defaultRowHeight="13.2" x14ac:dyDescent="0.25"/>
  <cols>
    <col min="1" max="1" width="3.77734375" style="199" hidden="1" customWidth="1"/>
    <col min="2" max="2" width="11.21875" style="199" customWidth="1"/>
    <col min="3" max="3" width="4" style="199" hidden="1" customWidth="1"/>
    <col min="4" max="4" width="3.44140625" style="199" customWidth="1"/>
    <col min="5" max="5" width="24.77734375" style="201" customWidth="1"/>
    <col min="6" max="6" width="23.44140625" style="201" customWidth="1"/>
    <col min="7" max="7" width="14" style="201" customWidth="1"/>
    <col min="8" max="8" width="23.21875" style="201" customWidth="1"/>
    <col min="9" max="9" width="9.109375" style="201"/>
    <col min="10" max="9664" width="9.109375" style="199"/>
    <col min="9665" max="9665" width="9.21875" style="199" customWidth="1"/>
    <col min="9666" max="16384" width="9.109375" style="199"/>
  </cols>
  <sheetData>
    <row r="1" spans="1:8" hidden="1" x14ac:dyDescent="0.25">
      <c r="A1" s="199" t="s">
        <v>0</v>
      </c>
      <c r="B1" s="957" t="s">
        <v>206</v>
      </c>
      <c r="C1" s="957"/>
    </row>
    <row r="2" spans="1:8" hidden="1" x14ac:dyDescent="0.25">
      <c r="A2" s="199">
        <v>0</v>
      </c>
      <c r="B2" s="199" t="s">
        <v>497</v>
      </c>
      <c r="C2" s="199">
        <v>113</v>
      </c>
      <c r="E2" s="210" t="str">
        <f ca="1">INDEX(TBLStructure[Number],MATCH(C2,TBLStructure[Model Reference],0))&amp;"."&amp;INDEX(TBLStructure[Sub Number],MATCH(C2,TBLStructure[Model Reference],0))&amp;" "&amp;INDEX(TBLStructure[Sub-category],MATCH(C2,TBLStructure[Model Reference],0))</f>
        <v>6.3 Related Party Disclosures</v>
      </c>
      <c r="F2" s="210"/>
      <c r="G2" s="210"/>
      <c r="H2" s="210"/>
    </row>
    <row r="3" spans="1:8" hidden="1" x14ac:dyDescent="0.25">
      <c r="A3" s="199">
        <v>0</v>
      </c>
      <c r="E3" s="639"/>
      <c r="F3" s="639"/>
      <c r="G3" s="639"/>
      <c r="H3" s="639"/>
    </row>
    <row r="4" spans="1:8" hidden="1" x14ac:dyDescent="0.25">
      <c r="A4" s="199">
        <v>0</v>
      </c>
      <c r="E4" s="195"/>
      <c r="F4" s="195"/>
      <c r="G4" s="368" t="str">
        <f>Contents!F3</f>
        <v>20X2</v>
      </c>
      <c r="H4" s="369" t="str">
        <f>Contents!F4</f>
        <v>20X1</v>
      </c>
    </row>
    <row r="5" spans="1:8" ht="13.8" hidden="1" thickBot="1" x14ac:dyDescent="0.3">
      <c r="A5" s="199">
        <v>0</v>
      </c>
      <c r="E5" s="216"/>
      <c r="F5" s="216"/>
      <c r="G5" s="265" t="s">
        <v>258</v>
      </c>
      <c r="H5" s="266" t="s">
        <v>258</v>
      </c>
    </row>
    <row r="6" spans="1:8" hidden="1" x14ac:dyDescent="0.25">
      <c r="A6" s="199">
        <v>0</v>
      </c>
      <c r="E6" s="195"/>
      <c r="F6" s="195"/>
      <c r="G6" s="268"/>
      <c r="H6" s="269"/>
    </row>
    <row r="7" spans="1:8" hidden="1" x14ac:dyDescent="0.25">
      <c r="A7" s="199">
        <v>0</v>
      </c>
      <c r="E7" s="1022" t="s">
        <v>1095</v>
      </c>
      <c r="F7" s="1022"/>
      <c r="G7" s="1022"/>
      <c r="H7" s="1022"/>
    </row>
    <row r="8" spans="1:8" ht="22.8" hidden="1" x14ac:dyDescent="0.25">
      <c r="A8" s="199">
        <v>0</v>
      </c>
      <c r="E8" s="195" t="s">
        <v>1096</v>
      </c>
      <c r="F8" s="195"/>
      <c r="G8" s="90">
        <v>0</v>
      </c>
      <c r="H8" s="642">
        <v>0</v>
      </c>
    </row>
    <row r="9" spans="1:8" hidden="1" x14ac:dyDescent="0.25">
      <c r="A9" s="199">
        <v>0</v>
      </c>
      <c r="E9" s="195" t="s">
        <v>1097</v>
      </c>
      <c r="F9" s="195"/>
      <c r="G9" s="90">
        <v>0</v>
      </c>
      <c r="H9" s="642">
        <v>0</v>
      </c>
    </row>
    <row r="10" spans="1:8" ht="22.8" hidden="1" x14ac:dyDescent="0.25">
      <c r="A10" s="199">
        <v>0</v>
      </c>
      <c r="E10" s="195" t="s">
        <v>1098</v>
      </c>
      <c r="F10" s="195"/>
      <c r="G10" s="90">
        <v>0</v>
      </c>
      <c r="H10" s="642">
        <v>0</v>
      </c>
    </row>
    <row r="11" spans="1:8" ht="22.8" hidden="1" x14ac:dyDescent="0.25">
      <c r="A11" s="199">
        <v>0</v>
      </c>
      <c r="E11" s="195" t="s">
        <v>1099</v>
      </c>
      <c r="F11" s="195"/>
      <c r="G11" s="90">
        <v>0</v>
      </c>
      <c r="H11" s="642">
        <v>0</v>
      </c>
    </row>
    <row r="12" spans="1:8" ht="22.8" hidden="1" x14ac:dyDescent="0.25">
      <c r="A12" s="199">
        <v>0</v>
      </c>
      <c r="E12" s="195" t="s">
        <v>1100</v>
      </c>
      <c r="F12" s="195"/>
      <c r="G12" s="90">
        <v>0</v>
      </c>
      <c r="H12" s="642">
        <v>0</v>
      </c>
    </row>
    <row r="13" spans="1:8" ht="22.8" hidden="1" x14ac:dyDescent="0.25">
      <c r="A13" s="199">
        <v>0</v>
      </c>
      <c r="E13" s="195" t="s">
        <v>1101</v>
      </c>
      <c r="F13" s="195"/>
      <c r="G13" s="90">
        <v>0</v>
      </c>
      <c r="H13" s="642">
        <v>0</v>
      </c>
    </row>
    <row r="14" spans="1:8" ht="34.200000000000003" hidden="1" customHeight="1" x14ac:dyDescent="0.25">
      <c r="A14" s="199">
        <v>0</v>
      </c>
      <c r="E14" s="587" t="s">
        <v>1102</v>
      </c>
      <c r="F14" s="587"/>
      <c r="G14" s="88">
        <v>0</v>
      </c>
      <c r="H14" s="643">
        <v>0</v>
      </c>
    </row>
    <row r="15" spans="1:8" ht="13.2" hidden="1" customHeight="1" x14ac:dyDescent="0.25">
      <c r="A15" s="199">
        <v>0</v>
      </c>
      <c r="E15" s="195"/>
      <c r="F15" s="195"/>
      <c r="G15" s="90"/>
      <c r="H15" s="642"/>
    </row>
    <row r="16" spans="1:8" hidden="1" x14ac:dyDescent="0.25">
      <c r="A16" s="199">
        <v>0</v>
      </c>
      <c r="E16" s="195"/>
      <c r="F16" s="195"/>
      <c r="G16" s="90"/>
      <c r="H16" s="642"/>
    </row>
    <row r="17" spans="1:8" ht="13.2" hidden="1" customHeight="1" x14ac:dyDescent="0.25">
      <c r="A17" s="199">
        <v>0</v>
      </c>
      <c r="E17" s="195"/>
      <c r="F17" s="195"/>
      <c r="G17" s="90"/>
      <c r="H17" s="642"/>
    </row>
    <row r="18" spans="1:8" ht="13.2" hidden="1" customHeight="1" x14ac:dyDescent="0.25">
      <c r="A18" s="199">
        <v>0</v>
      </c>
      <c r="E18" s="195"/>
      <c r="F18" s="195"/>
      <c r="G18" s="90"/>
      <c r="H18" s="642"/>
    </row>
    <row r="19" spans="1:8" ht="13.2" hidden="1" customHeight="1" x14ac:dyDescent="0.25">
      <c r="A19" s="199">
        <v>0</v>
      </c>
      <c r="E19" s="195"/>
      <c r="F19" s="195"/>
      <c r="G19" s="90"/>
      <c r="H19" s="642"/>
    </row>
    <row r="20" spans="1:8" ht="13.2" hidden="1" customHeight="1" x14ac:dyDescent="0.25">
      <c r="A20" s="199">
        <v>0</v>
      </c>
      <c r="E20" s="195"/>
      <c r="F20" s="195"/>
      <c r="G20" s="90"/>
      <c r="H20" s="642"/>
    </row>
    <row r="21" spans="1:8" ht="13.2" hidden="1" customHeight="1" x14ac:dyDescent="0.25">
      <c r="A21" s="199">
        <v>0</v>
      </c>
      <c r="E21" s="195"/>
      <c r="F21" s="195"/>
      <c r="G21" s="90"/>
      <c r="H21" s="642"/>
    </row>
    <row r="22" spans="1:8" ht="34.950000000000003" hidden="1" customHeight="1" x14ac:dyDescent="0.25">
      <c r="A22" s="199">
        <v>0</v>
      </c>
      <c r="E22" s="409" t="s">
        <v>1103</v>
      </c>
      <c r="F22" s="409"/>
      <c r="G22" s="90"/>
      <c r="H22" s="91"/>
    </row>
    <row r="23" spans="1:8" ht="22.8" hidden="1" x14ac:dyDescent="0.25">
      <c r="A23" s="199">
        <v>0</v>
      </c>
      <c r="E23" s="195" t="s">
        <v>1104</v>
      </c>
      <c r="F23" s="195"/>
      <c r="G23" s="589">
        <v>0</v>
      </c>
      <c r="H23" s="643">
        <v>0</v>
      </c>
    </row>
    <row r="24" spans="1:8" hidden="1" x14ac:dyDescent="0.25">
      <c r="A24" s="199">
        <v>0</v>
      </c>
      <c r="E24" s="644"/>
      <c r="F24" s="644"/>
      <c r="G24" s="644"/>
      <c r="H24" s="644"/>
    </row>
    <row r="25" spans="1:8" hidden="1" x14ac:dyDescent="0.25">
      <c r="A25" s="199">
        <v>0</v>
      </c>
      <c r="E25" s="1020"/>
      <c r="F25" s="1020"/>
      <c r="G25" s="1020"/>
      <c r="H25" s="1020"/>
    </row>
    <row r="26" spans="1:8" hidden="1" x14ac:dyDescent="0.25">
      <c r="A26" s="199">
        <v>0</v>
      </c>
    </row>
    <row r="27" spans="1:8" hidden="1" x14ac:dyDescent="0.25">
      <c r="A27" s="199">
        <v>0</v>
      </c>
    </row>
    <row r="28" spans="1:8" hidden="1" x14ac:dyDescent="0.25">
      <c r="A28" s="199">
        <v>0</v>
      </c>
    </row>
    <row r="29" spans="1:8" hidden="1" x14ac:dyDescent="0.25">
      <c r="A29" s="199">
        <v>0</v>
      </c>
    </row>
    <row r="30" spans="1:8" x14ac:dyDescent="0.25">
      <c r="A30" s="199">
        <v>3</v>
      </c>
      <c r="B30" s="645"/>
      <c r="C30" s="645">
        <v>113</v>
      </c>
      <c r="E30" s="210" t="str">
        <f ca="1">INDEX(TBLStructure[Number],MATCH(C30,TBLStructure[Model Reference],0))&amp;"."&amp;INDEX(TBLStructure[Sub Number],MATCH(C30,TBLStructure[Model Reference],0))&amp;" "&amp;INDEX(TBLStructure[Sub-category],MATCH(C30,TBLStructure[Model Reference],0))</f>
        <v>6.3 Related Party Disclosures</v>
      </c>
      <c r="F30" s="210"/>
      <c r="G30" s="210"/>
      <c r="H30" s="210"/>
    </row>
    <row r="31" spans="1:8" x14ac:dyDescent="0.25">
      <c r="A31" s="199">
        <v>3</v>
      </c>
      <c r="B31" s="1023"/>
      <c r="C31" s="1023"/>
      <c r="D31" s="1023"/>
      <c r="E31" s="639"/>
      <c r="F31" s="639"/>
      <c r="G31" s="639"/>
      <c r="H31" s="639"/>
    </row>
    <row r="32" spans="1:8" x14ac:dyDescent="0.25">
      <c r="A32" s="199">
        <v>3</v>
      </c>
      <c r="B32" s="279"/>
      <c r="C32" s="279"/>
      <c r="D32" s="279"/>
      <c r="E32" s="646" t="s">
        <v>1105</v>
      </c>
      <c r="F32" s="647"/>
      <c r="G32" s="648"/>
      <c r="H32" s="648"/>
    </row>
    <row r="33" spans="1:8" ht="60" customHeight="1" x14ac:dyDescent="0.25">
      <c r="A33" s="199">
        <v>3</v>
      </c>
      <c r="B33" s="281" t="s">
        <v>1106</v>
      </c>
      <c r="C33" s="279"/>
      <c r="D33" s="279"/>
      <c r="E33" s="1024" t="s">
        <v>1107</v>
      </c>
      <c r="F33" s="1024"/>
      <c r="G33" s="1024"/>
      <c r="H33" s="1024"/>
    </row>
    <row r="34" spans="1:8" x14ac:dyDescent="0.25">
      <c r="A34" s="199">
        <v>3</v>
      </c>
      <c r="B34" s="279"/>
      <c r="C34" s="279"/>
      <c r="D34" s="279"/>
      <c r="E34" s="393" t="s">
        <v>1108</v>
      </c>
      <c r="F34" s="202"/>
      <c r="G34" s="202"/>
      <c r="H34" s="202"/>
    </row>
    <row r="35" spans="1:8" ht="50.7" customHeight="1" x14ac:dyDescent="0.25">
      <c r="A35" s="199">
        <v>3</v>
      </c>
      <c r="B35" s="279"/>
      <c r="C35" s="279"/>
      <c r="D35" s="279"/>
      <c r="E35" s="964" t="s">
        <v>1109</v>
      </c>
      <c r="F35" s="964"/>
      <c r="G35" s="964"/>
      <c r="H35" s="964"/>
    </row>
    <row r="36" spans="1:8" ht="18.600000000000001" customHeight="1" x14ac:dyDescent="0.25">
      <c r="A36" s="199">
        <v>3</v>
      </c>
      <c r="B36" s="279"/>
      <c r="C36" s="279"/>
      <c r="D36" s="279"/>
      <c r="E36" s="964" t="s">
        <v>1110</v>
      </c>
      <c r="F36" s="964"/>
      <c r="G36" s="964"/>
      <c r="H36" s="964"/>
    </row>
    <row r="37" spans="1:8" ht="9.9" customHeight="1" x14ac:dyDescent="0.25">
      <c r="A37" s="199">
        <v>3</v>
      </c>
      <c r="B37" s="279"/>
      <c r="C37" s="279"/>
      <c r="D37" s="279"/>
      <c r="E37" s="964"/>
      <c r="F37" s="964"/>
      <c r="G37" s="964"/>
      <c r="H37" s="964"/>
    </row>
    <row r="38" spans="1:8" ht="53.4" customHeight="1" x14ac:dyDescent="0.25">
      <c r="A38" s="199">
        <v>3</v>
      </c>
      <c r="B38" s="279"/>
      <c r="C38" s="279"/>
      <c r="D38" s="279"/>
      <c r="E38" s="920" t="s">
        <v>1111</v>
      </c>
      <c r="F38" s="920"/>
      <c r="G38" s="920"/>
      <c r="H38" s="920"/>
    </row>
    <row r="39" spans="1:8" ht="13.95" customHeight="1" x14ac:dyDescent="0.25">
      <c r="A39" s="199">
        <v>3</v>
      </c>
      <c r="B39" s="961"/>
      <c r="C39" s="961"/>
      <c r="D39" s="961"/>
      <c r="E39" s="649" t="s">
        <v>1112</v>
      </c>
      <c r="F39" s="202"/>
      <c r="G39" s="202"/>
      <c r="H39" s="202"/>
    </row>
    <row r="40" spans="1:8" ht="150" customHeight="1" x14ac:dyDescent="0.25">
      <c r="A40" s="199">
        <v>3</v>
      </c>
      <c r="B40" s="961"/>
      <c r="C40" s="961"/>
      <c r="D40" s="961"/>
      <c r="E40" s="960" t="s">
        <v>1113</v>
      </c>
      <c r="F40" s="960"/>
      <c r="G40" s="960"/>
      <c r="H40" s="960"/>
    </row>
    <row r="41" spans="1:8" ht="18.75" customHeight="1" x14ac:dyDescent="0.25">
      <c r="A41" s="199">
        <v>3</v>
      </c>
      <c r="B41" s="279"/>
      <c r="C41" s="279"/>
      <c r="D41" s="279"/>
      <c r="E41" s="1021" t="s">
        <v>1114</v>
      </c>
      <c r="F41" s="1021"/>
      <c r="G41" s="1021"/>
      <c r="H41" s="1021"/>
    </row>
  </sheetData>
  <mergeCells count="12">
    <mergeCell ref="E35:H35"/>
    <mergeCell ref="B1:C1"/>
    <mergeCell ref="E7:H7"/>
    <mergeCell ref="E25:H25"/>
    <mergeCell ref="B31:D31"/>
    <mergeCell ref="E33:H33"/>
    <mergeCell ref="E41:H41"/>
    <mergeCell ref="E36:H36"/>
    <mergeCell ref="E37:H37"/>
    <mergeCell ref="E38:H38"/>
    <mergeCell ref="B39:D40"/>
    <mergeCell ref="E40:H40"/>
  </mergeCells>
  <printOptions horizontalCentered="1"/>
  <pageMargins left="0.23622047244094491" right="0.23622047244094491" top="0.74803149606299213" bottom="0.74803149606299213" header="0.31496062992125984" footer="0.31496062992125984"/>
  <pageSetup paperSize="9" scale="99" fitToWidth="0" fitToHeight="0"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25D05-FE0E-416F-81D4-E9F9AF0E39D9}">
  <sheetPr codeName="Sheet5"/>
  <dimension ref="A1:G61"/>
  <sheetViews>
    <sheetView showGridLines="0" tabSelected="1" view="pageBreakPreview" topLeftCell="C35" zoomScaleNormal="100" zoomScaleSheetLayoutView="100" workbookViewId="0">
      <selection activeCell="M55" sqref="M55"/>
    </sheetView>
  </sheetViews>
  <sheetFormatPr defaultColWidth="9.21875" defaultRowHeight="13.8" x14ac:dyDescent="0.25"/>
  <cols>
    <col min="1" max="1" width="10" style="1" hidden="1" customWidth="1"/>
    <col min="2" max="2" width="16.21875" style="1" hidden="1" customWidth="1"/>
    <col min="3" max="3" width="2.77734375" style="3" customWidth="1"/>
    <col min="4" max="4" width="7.77734375" style="3" customWidth="1"/>
    <col min="5" max="5" width="50.77734375" style="3" customWidth="1"/>
    <col min="6" max="6" width="33.77734375" style="3" customWidth="1"/>
    <col min="7" max="16384" width="9.21875" style="1"/>
  </cols>
  <sheetData>
    <row r="1" spans="1:7" x14ac:dyDescent="0.25">
      <c r="D1" s="775"/>
      <c r="E1" s="775"/>
      <c r="F1" s="775"/>
      <c r="G1" s="775"/>
    </row>
    <row r="2" spans="1:7" ht="14.4" thickBot="1" x14ac:dyDescent="0.3">
      <c r="A2" s="1" t="s">
        <v>18</v>
      </c>
      <c r="B2" s="1" t="s">
        <v>19</v>
      </c>
      <c r="D2" s="802"/>
      <c r="E2" s="802"/>
      <c r="F2" s="802"/>
      <c r="G2" s="775"/>
    </row>
    <row r="3" spans="1:7" x14ac:dyDescent="0.25">
      <c r="D3" s="908" t="s">
        <v>20</v>
      </c>
      <c r="E3" s="909"/>
      <c r="F3" s="785" t="s">
        <v>21</v>
      </c>
      <c r="G3" s="775"/>
    </row>
    <row r="4" spans="1:7" x14ac:dyDescent="0.25">
      <c r="D4" s="910" t="s">
        <v>22</v>
      </c>
      <c r="E4" s="911"/>
      <c r="F4" s="797" t="s">
        <v>23</v>
      </c>
      <c r="G4" s="775"/>
    </row>
    <row r="5" spans="1:7" x14ac:dyDescent="0.25">
      <c r="D5" s="210" t="s">
        <v>24</v>
      </c>
      <c r="E5" s="210"/>
      <c r="F5" s="210"/>
    </row>
    <row r="6" spans="1:7" ht="12.75" customHeight="1" x14ac:dyDescent="0.25"/>
    <row r="7" spans="1:7" ht="12.75" customHeight="1" x14ac:dyDescent="0.25">
      <c r="D7" s="210" t="s">
        <v>25</v>
      </c>
      <c r="E7" s="210"/>
      <c r="F7" s="210"/>
    </row>
    <row r="8" spans="1:7" ht="12.75" customHeight="1" x14ac:dyDescent="0.25">
      <c r="A8" s="1">
        <v>1</v>
      </c>
      <c r="B8" s="1" t="b">
        <f>INDEX(TBLStructure[Use Note],MATCH(A8,TBLStructure[Model Reference],0))</f>
        <v>1</v>
      </c>
      <c r="E8" s="27" t="str">
        <f>INDEX(TBLStructure[Sub-category],MATCH(A8,TBLStructure[Model Reference],0))</f>
        <v>Statement of Comprehensive Income</v>
      </c>
    </row>
    <row r="9" spans="1:7" ht="12.75" customHeight="1" x14ac:dyDescent="0.25">
      <c r="A9" s="1">
        <v>2</v>
      </c>
      <c r="B9" s="1" t="b">
        <f>INDEX(TBLStructure[Use Note],MATCH(A9,TBLStructure[Model Reference],0))</f>
        <v>1</v>
      </c>
      <c r="E9" s="27" t="str">
        <f>INDEX(TBLStructure[Sub-category],MATCH(A9,TBLStructure[Model Reference],0))</f>
        <v>Statement of Financial Position</v>
      </c>
    </row>
    <row r="10" spans="1:7" ht="12.75" customHeight="1" x14ac:dyDescent="0.25">
      <c r="A10" s="1">
        <v>3</v>
      </c>
      <c r="B10" s="1" t="b">
        <f>INDEX(TBLStructure[Use Note],MATCH(A10,TBLStructure[Model Reference],0))</f>
        <v>1</v>
      </c>
      <c r="E10" s="27" t="str">
        <f>INDEX(TBLStructure[Sub-category],MATCH(A10,TBLStructure[Model Reference],0))</f>
        <v>Statement of Changes in Equity</v>
      </c>
    </row>
    <row r="11" spans="1:7" ht="12.75" customHeight="1" x14ac:dyDescent="0.25">
      <c r="A11" s="1">
        <v>4</v>
      </c>
      <c r="B11" s="1" t="b">
        <f>INDEX(TBLStructure[Use Note],MATCH(A11,TBLStructure[Model Reference],0))</f>
        <v>1</v>
      </c>
      <c r="E11" s="27" t="str">
        <f>INDEX(TBLStructure[Sub-category],MATCH(A11,TBLStructure[Model Reference],0))</f>
        <v>Cash Flow Statement</v>
      </c>
    </row>
    <row r="12" spans="1:7" ht="12.75" customHeight="1" x14ac:dyDescent="0.25">
      <c r="A12" s="1">
        <v>5</v>
      </c>
      <c r="B12" s="1" t="b">
        <f>INDEX(TBLStructure[Use Note],MATCH(A12,TBLStructure[Model Reference],0))</f>
        <v>1</v>
      </c>
      <c r="E12" s="27" t="str">
        <f>INDEX(TBLStructure[Sub-category],MATCH(A12,TBLStructure[Model Reference],0))</f>
        <v>Administered Schedule of Comprehensive Income</v>
      </c>
    </row>
    <row r="13" spans="1:7" ht="12.75" customHeight="1" x14ac:dyDescent="0.25">
      <c r="A13" s="1">
        <v>6</v>
      </c>
      <c r="B13" s="1" t="b">
        <f>INDEX(TBLStructure[Use Note],MATCH(A13,TBLStructure[Model Reference],0))</f>
        <v>1</v>
      </c>
      <c r="E13" s="27" t="str">
        <f>INDEX(TBLStructure[Sub-category],MATCH(A13,TBLStructure[Model Reference],0))</f>
        <v>Administered Schedule of Assets and Liabilities</v>
      </c>
    </row>
    <row r="14" spans="1:7" ht="12.75" customHeight="1" x14ac:dyDescent="0.25">
      <c r="A14" s="1">
        <v>7</v>
      </c>
      <c r="B14" s="1" t="b">
        <f>INDEX(TBLStructure[Use Note],MATCH(A14,TBLStructure[Model Reference],0))</f>
        <v>1</v>
      </c>
      <c r="E14" s="27" t="str">
        <f>INDEX(TBLStructure[Sub-category],MATCH(A14,TBLStructure[Model Reference],0))</f>
        <v>Administered Reconciliation Schedule</v>
      </c>
    </row>
    <row r="15" spans="1:7" ht="12.75" customHeight="1" x14ac:dyDescent="0.25">
      <c r="A15" s="1">
        <v>8</v>
      </c>
      <c r="B15" s="1" t="b">
        <f>INDEX(TBLStructure[Use Note],MATCH(A15,TBLStructure[Model Reference],0))</f>
        <v>1</v>
      </c>
      <c r="E15" s="27" t="str">
        <f>INDEX(TBLStructure[Sub-category],MATCH(A15,TBLStructure[Model Reference],0))</f>
        <v>Administered Cash Flow Statement</v>
      </c>
    </row>
    <row r="16" spans="1:7" ht="12.75" customHeight="1" x14ac:dyDescent="0.25">
      <c r="E16" s="422"/>
    </row>
    <row r="17" spans="1:6" ht="12.75" customHeight="1" x14ac:dyDescent="0.25">
      <c r="D17" s="210" t="s">
        <v>26</v>
      </c>
      <c r="E17" s="210"/>
      <c r="F17" s="210"/>
    </row>
    <row r="18" spans="1:6" ht="12.75" customHeight="1" x14ac:dyDescent="0.25">
      <c r="D18" s="803"/>
      <c r="E18" s="422"/>
    </row>
    <row r="19" spans="1:6" ht="12.75" customHeight="1" x14ac:dyDescent="0.25">
      <c r="D19" s="210" t="s">
        <v>27</v>
      </c>
      <c r="E19" s="210"/>
      <c r="F19" s="210"/>
    </row>
    <row r="20" spans="1:6" ht="12.75" customHeight="1" x14ac:dyDescent="0.25">
      <c r="B20" s="1" t="b">
        <f ca="1">COUNTIF(B21:B26,TRUE)&gt;0</f>
        <v>1</v>
      </c>
      <c r="D20" s="804" t="str">
        <f ca="1">INDEX(TBLStructure[Number],MATCH(A21,TBLStructure[Model Reference],0))&amp;". "&amp;INDEX(TBLStructure[Section],MATCH(A21,TBLStructure[Model Reference],0))</f>
        <v>1. Departmental Financial Performance</v>
      </c>
      <c r="E20" s="805"/>
      <c r="F20" s="805"/>
    </row>
    <row r="21" spans="1:6" ht="12.75" customHeight="1" x14ac:dyDescent="0.25">
      <c r="A21" s="1">
        <v>9</v>
      </c>
      <c r="B21" s="1" t="b">
        <f ca="1">(COUNTIF(TBLStructure[Sub-category],INDEX(TBLStructure[Sub-category],MATCH(A21,TBLStructure[Model Reference],0)))-COUNTIFS(TBLStructure[Sub-category],INDEX(TBLStructure[Sub-category],MATCH(A21,TBLStructure[Model Reference],0)),TBLStructure[Full Note Ref],"*Hidden"))&gt;0</f>
        <v>1</v>
      </c>
      <c r="E21" s="27" t="str">
        <f ca="1">INDEX(TBLStructure[Number],MATCH(A21,TBLStructure[Model Reference],0))&amp;"."&amp;INDEX(TBLStructure[Sub Number],MATCH(A21,TBLStructure[Model Reference],0))&amp;" "&amp;INDEX(TBLStructure[Sub-category],MATCH(A21,TBLStructure[Model Reference],0))</f>
        <v>1.1 Expenses</v>
      </c>
    </row>
    <row r="22" spans="1:6" ht="12.75" customHeight="1" x14ac:dyDescent="0.25">
      <c r="A22" s="1">
        <v>17</v>
      </c>
      <c r="B22" s="1" t="b">
        <f ca="1">(COUNTIF(TBLStructure[Sub-category],INDEX(TBLStructure[Sub-category],MATCH(A22,TBLStructure[Model Reference],0)))-COUNTIFS(TBLStructure[Sub-category],INDEX(TBLStructure[Sub-category],MATCH(A22,TBLStructure[Model Reference],0)),TBLStructure[Full Note Ref],"*Hidden"))&gt;0</f>
        <v>1</v>
      </c>
      <c r="E22" s="806" t="str">
        <f ca="1">INDEX(TBLStructure[Number],MATCH(A22,TBLStructure[Model Reference],0))&amp;"."&amp;INDEX(TBLStructure[Sub Number],MATCH(A22,TBLStructure[Model Reference],0))&amp;" "&amp;INDEX(TBLStructure[Sub-category],MATCH(A22,TBLStructure[Model Reference],0))</f>
        <v>1.2 Own-Source Revenue and Gains</v>
      </c>
    </row>
    <row r="23" spans="1:6" ht="12.75" hidden="1" customHeight="1" x14ac:dyDescent="0.25">
      <c r="A23" s="1">
        <v>28</v>
      </c>
      <c r="B23" s="1" t="b">
        <f>(COUNTIF(TBLStructure[Sub-category],INDEX(TBLStructure[Sub-category],MATCH(A23,TBLStructure[Model Reference],0)))-COUNTIFS(TBLStructure[Sub-category],INDEX(TBLStructure[Sub-category],MATCH(A23,TBLStructure[Model Reference],0)),TBLStructure[Full Note Ref],"*Hidden"))&gt;0</f>
        <v>0</v>
      </c>
      <c r="E23" s="806" t="e">
        <f>INDEX(TBLStructure[Number],MATCH(A23,TBLStructure[Model Reference],0))&amp;"."&amp;INDEX(TBLStructure[Sub Number],MATCH(A23,TBLStructure[Model Reference],0))&amp;" "&amp;INDEX(TBLStructure[Sub-category],MATCH(A23,TBLStructure[Model Reference],0))</f>
        <v>#N/A</v>
      </c>
    </row>
    <row r="24" spans="1:6" ht="12.75" customHeight="1" x14ac:dyDescent="0.25">
      <c r="B24" s="1" t="b">
        <f ca="1">COUNTIF(B26:B30,TRUE)&gt;0</f>
        <v>1</v>
      </c>
      <c r="D24" s="807" t="str">
        <f ca="1">INDEX(TBLStructure[Number],MATCH(A26,TBLStructure[Model Reference],0))&amp;". "&amp;INDEX(TBLStructure[Section],MATCH(A26,TBLStructure[Model Reference],0))</f>
        <v>2. Income and Expenses Administered on Behalf of Government</v>
      </c>
      <c r="E24" s="1"/>
      <c r="F24" s="1"/>
    </row>
    <row r="25" spans="1:6" ht="12.75" customHeight="1" x14ac:dyDescent="0.25">
      <c r="A25" s="1">
        <v>30</v>
      </c>
      <c r="B25" s="1" t="b">
        <f ca="1">(COUNTIF(TBLStructure[Sub-category],INDEX(TBLStructure[Sub-category],MATCH(A25,TBLStructure[Model Reference],0)))-COUNTIFS(TBLStructure[Sub-category],INDEX(TBLStructure[Sub-category],MATCH(A25,TBLStructure[Model Reference],0)),TBLStructure[Full Note Ref],"*Hidden"))&gt;0</f>
        <v>1</v>
      </c>
      <c r="E25" s="806" t="str">
        <f ca="1">INDEX(TBLStructure[Number],MATCH(A25,TBLStructure[Model Reference],0))&amp;"."&amp;INDEX(TBLStructure[Sub Number],MATCH(A25,TBLStructure[Model Reference],0))&amp;" "&amp;INDEX(TBLStructure[Sub-category],MATCH(A25,TBLStructure[Model Reference],0))</f>
        <v>2.1 Administered - Expenses</v>
      </c>
    </row>
    <row r="26" spans="1:6" ht="12.75" customHeight="1" x14ac:dyDescent="0.25">
      <c r="A26" s="1">
        <v>41</v>
      </c>
      <c r="B26" s="1" t="b">
        <f ca="1">(COUNTIF(TBLStructure[Sub-category],INDEX(TBLStructure[Sub-category],MATCH(A26,TBLStructure[Model Reference],0)))-COUNTIFS(TBLStructure[Sub-category],INDEX(TBLStructure[Sub-category],MATCH(A26,TBLStructure[Model Reference],0)),TBLStructure[Full Note Ref],"*Hidden"))&gt;0</f>
        <v>1</v>
      </c>
      <c r="E26" s="806" t="str">
        <f ca="1">INDEX(TBLStructure[Number],MATCH(A26,TBLStructure[Model Reference],0))&amp;"."&amp;INDEX(TBLStructure[Sub Number],MATCH(A26,TBLStructure[Model Reference],0))&amp;" "&amp;INDEX(TBLStructure[Sub-category],MATCH(A26,TBLStructure[Model Reference],0))</f>
        <v>2.2 Administered - Income</v>
      </c>
    </row>
    <row r="27" spans="1:6" ht="12.75" hidden="1" customHeight="1" x14ac:dyDescent="0.25">
      <c r="A27" s="1">
        <v>53</v>
      </c>
      <c r="B27" s="1" t="b">
        <f>(COUNTIF(TBLStructure[Sub-category],INDEX(TBLStructure[Sub-category],MATCH(A27,TBLStructure[Model Reference],0)))-COUNTIFS(TBLStructure[Sub-category],INDEX(TBLStructure[Sub-category],MATCH(A27,TBLStructure[Model Reference],0)),TBLStructure[Full Note Ref],"*Hidden"))&gt;0</f>
        <v>0</v>
      </c>
      <c r="E27" s="806" t="e">
        <f>INDEX(TBLStructure[Number],MATCH(A27,TBLStructure[Model Reference],0))&amp;"."&amp;INDEX(TBLStructure[Sub Number],MATCH(A27,TBLStructure[Model Reference],0))&amp;" "&amp;INDEX(TBLStructure[Sub-category],MATCH(A27,TBLStructure[Model Reference],0))</f>
        <v>#N/A</v>
      </c>
    </row>
    <row r="28" spans="1:6" ht="12.75" customHeight="1" x14ac:dyDescent="0.25">
      <c r="B28" s="1" t="b">
        <f ca="1">COUNTIF(B29:B39,TRUE)&gt;0</f>
        <v>1</v>
      </c>
      <c r="D28" s="807" t="str">
        <f ca="1">INDEX(TBLStructure[Number],MATCH(A29,TBLStructure[Model Reference],0))&amp;". "&amp;INDEX(TBLStructure[Section],MATCH(A29,TBLStructure[Model Reference],0))</f>
        <v>3. Departmental Financial Position</v>
      </c>
    </row>
    <row r="29" spans="1:6" ht="12.75" customHeight="1" x14ac:dyDescent="0.25">
      <c r="A29" s="1">
        <v>55</v>
      </c>
      <c r="B29" s="1" t="b">
        <f ca="1">(COUNTIF(TBLStructure[Sub-category],INDEX(TBLStructure[Sub-category],MATCH(A29,TBLStructure[Model Reference],0)))-COUNTIFS(TBLStructure[Sub-category],INDEX(TBLStructure[Sub-category],MATCH(A29,TBLStructure[Model Reference],0)),TBLStructure[Full Note Ref],"*Hidden"))&gt;0</f>
        <v>1</v>
      </c>
      <c r="E29" s="806" t="str">
        <f ca="1">INDEX(TBLStructure[Number],MATCH(A29,TBLStructure[Model Reference],0))&amp;"."&amp;INDEX(TBLStructure[Sub Number],MATCH(A29,TBLStructure[Model Reference],0))&amp;" "&amp;INDEX(TBLStructure[Sub-category],MATCH(A29,TBLStructure[Model Reference],0))</f>
        <v>3.1 Financial Assets</v>
      </c>
    </row>
    <row r="30" spans="1:6" ht="12.75" customHeight="1" x14ac:dyDescent="0.25">
      <c r="A30" s="1">
        <v>60</v>
      </c>
      <c r="B30" s="1" t="b">
        <f ca="1">(COUNTIF(TBLStructure[Sub-category],INDEX(TBLStructure[Sub-category],MATCH(A30,TBLStructure[Model Reference],0)))-COUNTIFS(TBLStructure[Sub-category],INDEX(TBLStructure[Sub-category],MATCH(A30,TBLStructure[Model Reference],0)),TBLStructure[Full Note Ref],"*Hidden"))&gt;0</f>
        <v>1</v>
      </c>
      <c r="E30" s="806" t="str">
        <f ca="1">INDEX(TBLStructure[Number],MATCH(A30,TBLStructure[Model Reference],0))&amp;"."&amp;INDEX(TBLStructure[Sub Number],MATCH(A30,TBLStructure[Model Reference],0))&amp;" "&amp;INDEX(TBLStructure[Sub-category],MATCH(A30,TBLStructure[Model Reference],0))</f>
        <v>3.2 Non-Financial Assets</v>
      </c>
    </row>
    <row r="31" spans="1:6" ht="12.75" customHeight="1" x14ac:dyDescent="0.25">
      <c r="A31" s="1">
        <v>66</v>
      </c>
      <c r="B31" s="1" t="b">
        <f ca="1">(COUNTIF(TBLStructure[Sub-category],INDEX(TBLStructure[Sub-category],MATCH(A31,TBLStructure[Model Reference],0)))-COUNTIFS(TBLStructure[Sub-category],INDEX(TBLStructure[Sub-category],MATCH(A31,TBLStructure[Model Reference],0)),TBLStructure[Full Note Ref],"*Hidden"))&gt;0</f>
        <v>1</v>
      </c>
      <c r="E31" s="806" t="str">
        <f ca="1">INDEX(TBLStructure[Number],MATCH(A31,TBLStructure[Model Reference],0))&amp;"."&amp;INDEX(TBLStructure[Sub Number],MATCH(A31,TBLStructure[Model Reference],0))&amp;" "&amp;INDEX(TBLStructure[Sub-category],MATCH(A31,TBLStructure[Model Reference],0))</f>
        <v>3.3 Payables</v>
      </c>
    </row>
    <row r="32" spans="1:6" ht="12.75" customHeight="1" x14ac:dyDescent="0.25">
      <c r="A32" s="1">
        <v>73</v>
      </c>
      <c r="B32" s="1" t="b">
        <f ca="1">(COUNTIF(TBLStructure[Sub-category],INDEX(TBLStructure[Sub-category],MATCH(A32,TBLStructure[Model Reference],0)))-COUNTIFS(TBLStructure[Sub-category],INDEX(TBLStructure[Sub-category],MATCH(A32,TBLStructure[Model Reference],0)),TBLStructure[Full Note Ref],"*Hidden"))&gt;0</f>
        <v>1</v>
      </c>
      <c r="E32" s="806" t="str">
        <f ca="1">INDEX(TBLStructure[Number],MATCH(A32,TBLStructure[Model Reference],0))&amp;"."&amp;INDEX(TBLStructure[Sub Number],MATCH(A32,TBLStructure[Model Reference],0))&amp;" "&amp;INDEX(TBLStructure[Sub-category],MATCH(A32,TBLStructure[Model Reference],0))</f>
        <v>3.4 Interest Bearing Liabilities</v>
      </c>
    </row>
    <row r="33" spans="1:6" ht="12.75" customHeight="1" x14ac:dyDescent="0.25">
      <c r="A33" s="1">
        <v>77</v>
      </c>
      <c r="B33" s="1" t="b">
        <f ca="1">(COUNTIF(TBLStructure[Sub-category],INDEX(TBLStructure[Sub-category],MATCH(A33,TBLStructure[Model Reference],0)))-COUNTIFS(TBLStructure[Sub-category],INDEX(TBLStructure[Sub-category],MATCH(A33,TBLStructure[Model Reference],0)),TBLStructure[Full Note Ref],"*Hidden"))&gt;0</f>
        <v>1</v>
      </c>
      <c r="E33" s="806" t="str">
        <f ca="1">INDEX(TBLStructure[Number],MATCH(A33,TBLStructure[Model Reference],0))&amp;"."&amp;INDEX(TBLStructure[Sub Number],MATCH(A33,TBLStructure[Model Reference],0))&amp;" "&amp;INDEX(TBLStructure[Sub-category],MATCH(A33,TBLStructure[Model Reference],0))</f>
        <v>3.5 Other Provisions</v>
      </c>
    </row>
    <row r="34" spans="1:6" ht="12.75" customHeight="1" x14ac:dyDescent="0.25">
      <c r="B34" s="1" t="b">
        <f ca="1">COUNTIF(B35:B39,TRUE)&gt;0</f>
        <v>1</v>
      </c>
      <c r="D34" s="807" t="str">
        <f ca="1">INDEX(TBLStructure[Number],MATCH(A35,TBLStructure[Model Reference],0))&amp;". "&amp;INDEX(TBLStructure[Section],MATCH(A35,TBLStructure[Model Reference],0))</f>
        <v>4. Assets and Liabilities Administered on Behalf of Government</v>
      </c>
      <c r="E34" s="1"/>
      <c r="F34" s="1"/>
    </row>
    <row r="35" spans="1:6" ht="12.75" customHeight="1" x14ac:dyDescent="0.25">
      <c r="A35" s="1">
        <v>78</v>
      </c>
      <c r="B35" s="1" t="b">
        <f ca="1">(COUNTIF(TBLStructure[Sub-category],INDEX(TBLStructure[Sub-category],MATCH(A35,TBLStructure[Model Reference],0)))-COUNTIFS(TBLStructure[Sub-category],INDEX(TBLStructure[Sub-category],MATCH(A35,TBLStructure[Model Reference],0)),TBLStructure[Full Note Ref],"*Hidden"))&gt;0</f>
        <v>1</v>
      </c>
      <c r="E35" s="806" t="str">
        <f ca="1">INDEX(TBLStructure[Number],MATCH(A35,TBLStructure[Model Reference],0))&amp;"."&amp;INDEX(TBLStructure[Sub Number],MATCH(A35,TBLStructure[Model Reference],0))&amp;" "&amp;INDEX(TBLStructure[Sub-category],MATCH(A35,TBLStructure[Model Reference],0))</f>
        <v>4.1 Administered - Financial Assets</v>
      </c>
    </row>
    <row r="36" spans="1:6" ht="12.75" customHeight="1" x14ac:dyDescent="0.25">
      <c r="A36" s="1">
        <v>84</v>
      </c>
      <c r="B36" s="1" t="b">
        <f ca="1">(COUNTIF(TBLStructure[Sub-category],INDEX(TBLStructure[Sub-category],MATCH(A36,TBLStructure[Model Reference],0)))-COUNTIFS(TBLStructure[Sub-category],INDEX(TBLStructure[Sub-category],MATCH(A36,TBLStructure[Model Reference],0)),TBLStructure[Full Note Ref],"*Hidden"))&gt;0</f>
        <v>1</v>
      </c>
      <c r="E36" s="806" t="str">
        <f ca="1">INDEX(TBLStructure[Number],MATCH(A36,TBLStructure[Model Reference],0))&amp;"."&amp;INDEX(TBLStructure[Sub Number],MATCH(A36,TBLStructure[Model Reference],0))&amp;" "&amp;INDEX(TBLStructure[Sub-category],MATCH(A36,TBLStructure[Model Reference],0))</f>
        <v>4.2 Administered - Non-Financial Assets</v>
      </c>
    </row>
    <row r="37" spans="1:6" ht="12.75" customHeight="1" x14ac:dyDescent="0.25">
      <c r="A37" s="1">
        <v>90</v>
      </c>
      <c r="B37" s="1" t="b">
        <f ca="1">(COUNTIF(TBLStructure[Sub-category],INDEX(TBLStructure[Sub-category],MATCH(A37,TBLStructure[Model Reference],0)))-COUNTIFS(TBLStructure[Sub-category],INDEX(TBLStructure[Sub-category],MATCH(A37,TBLStructure[Model Reference],0)),TBLStructure[Full Note Ref],"*Hidden"))&gt;0</f>
        <v>1</v>
      </c>
      <c r="E37" s="806" t="str">
        <f ca="1">INDEX(TBLStructure[Number],MATCH(A37,TBLStructure[Model Reference],0))&amp;"."&amp;INDEX(TBLStructure[Sub Number],MATCH(A37,TBLStructure[Model Reference],0))&amp;" "&amp;INDEX(TBLStructure[Sub-category],MATCH(A37,TBLStructure[Model Reference],0))</f>
        <v>4.3 Administered - Payables</v>
      </c>
    </row>
    <row r="38" spans="1:6" ht="12.75" customHeight="1" x14ac:dyDescent="0.25">
      <c r="A38" s="1">
        <v>97</v>
      </c>
      <c r="B38" s="1" t="b">
        <f ca="1">(COUNTIF(TBLStructure[Sub-category],INDEX(TBLStructure[Sub-category],MATCH(A38,TBLStructure[Model Reference],0)))-COUNTIFS(TBLStructure[Sub-category],INDEX(TBLStructure[Sub-category],MATCH(A38,TBLStructure[Model Reference],0)),TBLStructure[Full Note Ref],"*Hidden"))&gt;0</f>
        <v>1</v>
      </c>
      <c r="E38" s="806" t="str">
        <f ca="1">INDEX(TBLStructure[Number],MATCH(A38,TBLStructure[Model Reference],0))&amp;"."&amp;INDEX(TBLStructure[Sub Number],MATCH(A38,TBLStructure[Model Reference],0))&amp;" "&amp;INDEX(TBLStructure[Sub-category],MATCH(A38,TBLStructure[Model Reference],0))</f>
        <v>4.4 Administered - Interest Bearing Liabilities</v>
      </c>
    </row>
    <row r="39" spans="1:6" ht="12.75" customHeight="1" x14ac:dyDescent="0.25">
      <c r="A39" s="1">
        <v>100</v>
      </c>
      <c r="B39" s="1" t="b">
        <f ca="1">(COUNTIF(TBLStructure[Sub-category],INDEX(TBLStructure[Sub-category],MATCH(A39,TBLStructure[Model Reference],0)))-COUNTIFS(TBLStructure[Sub-category],INDEX(TBLStructure[Sub-category],MATCH(A39,TBLStructure[Model Reference],0)),TBLStructure[Full Note Ref],"*Hidden"))&gt;0</f>
        <v>1</v>
      </c>
      <c r="E39" s="806" t="str">
        <f ca="1">INDEX(TBLStructure[Number],MATCH(A39,TBLStructure[Model Reference],0))&amp;"."&amp;INDEX(TBLStructure[Sub Number],MATCH(A39,TBLStructure[Model Reference],0))&amp;" "&amp;INDEX(TBLStructure[Sub-category],MATCH(A39,TBLStructure[Model Reference],0))</f>
        <v>4.5 Administered - Other Provisions</v>
      </c>
    </row>
    <row r="40" spans="1:6" ht="12.75" customHeight="1" x14ac:dyDescent="0.25">
      <c r="B40" s="1" t="b">
        <f ca="1">COUNTIF(B41:B44,TRUE)&gt;0</f>
        <v>1</v>
      </c>
      <c r="D40" s="807" t="str">
        <f ca="1">INDEX(TBLStructure[Number],MATCH(A41,TBLStructure[Model Reference],0))&amp;". "&amp;INDEX(TBLStructure[Section],MATCH(A41,TBLStructure[Model Reference],0))</f>
        <v>5. Funding</v>
      </c>
    </row>
    <row r="41" spans="1:6" ht="12.75" customHeight="1" x14ac:dyDescent="0.25">
      <c r="A41" s="1">
        <v>103</v>
      </c>
      <c r="B41" s="1" t="b">
        <f ca="1">(COUNTIF(TBLStructure[Sub-category],INDEX(TBLStructure[Sub-category],MATCH(A41,TBLStructure[Model Reference],0)))-COUNTIFS(TBLStructure[Sub-category],INDEX(TBLStructure[Sub-category],MATCH(A41,TBLStructure[Model Reference],0)),TBLStructure[Full Note Ref],"*Hidden"))&gt;0</f>
        <v>1</v>
      </c>
      <c r="E41" s="806" t="str">
        <f ca="1">INDEX(TBLStructure[Number],MATCH(A41,TBLStructure[Model Reference],0))&amp;"."&amp;INDEX(TBLStructure[Sub Number],MATCH(A41,TBLStructure[Model Reference],0))&amp;" "&amp;INDEX(TBLStructure[Sub-category],MATCH(A41,TBLStructure[Model Reference],0))</f>
        <v>5.1 Appropriations</v>
      </c>
    </row>
    <row r="42" spans="1:6" ht="12.75" customHeight="1" x14ac:dyDescent="0.25">
      <c r="A42" s="1">
        <v>107</v>
      </c>
      <c r="B42" s="1" t="b">
        <f ca="1">(COUNTIF(TBLStructure[Sub-category],INDEX(TBLStructure[Sub-category],MATCH(A42,TBLStructure[Model Reference],0)))-COUNTIFS(TBLStructure[Sub-category],INDEX(TBLStructure[Sub-category],MATCH(A42,TBLStructure[Model Reference],0)),TBLStructure[Full Note Ref],"*Hidden"))&gt;0</f>
        <v>1</v>
      </c>
      <c r="E42" s="806" t="str">
        <f ca="1">INDEX(TBLStructure[Number],MATCH(A42,TBLStructure[Model Reference],0))&amp;"."&amp;INDEX(TBLStructure[Sub Number],MATCH(A42,TBLStructure[Model Reference],0))&amp;" "&amp;INDEX(TBLStructure[Sub-category],MATCH(A42,TBLStructure[Model Reference],0))</f>
        <v>5.2 Special Accounts</v>
      </c>
    </row>
    <row r="43" spans="1:6" ht="12.75" customHeight="1" x14ac:dyDescent="0.25">
      <c r="A43" s="1">
        <v>108</v>
      </c>
      <c r="B43" s="1" t="b">
        <f ca="1">(COUNTIF(TBLStructure[Sub-category],INDEX(TBLStructure[Sub-category],MATCH(A43,TBLStructure[Model Reference],0)))-COUNTIFS(TBLStructure[Sub-category],INDEX(TBLStructure[Sub-category],MATCH(A43,TBLStructure[Model Reference],0)),TBLStructure[Full Note Ref],"*Hidden"))&gt;0</f>
        <v>1</v>
      </c>
      <c r="E43" s="806" t="str">
        <f ca="1">INDEX(TBLStructure[Number],MATCH(A43,TBLStructure[Model Reference],0))&amp;"."&amp;INDEX(TBLStructure[Sub Number],MATCH(A43,TBLStructure[Model Reference],0))&amp;" "&amp;INDEX(TBLStructure[Sub-category],MATCH(A43,TBLStructure[Model Reference],0))</f>
        <v>5.3 Regulatory Charging Summary</v>
      </c>
    </row>
    <row r="44" spans="1:6" ht="12.75" customHeight="1" x14ac:dyDescent="0.25">
      <c r="A44" s="1">
        <v>109</v>
      </c>
      <c r="B44" s="1" t="b">
        <f ca="1">(COUNTIF(TBLStructure[Sub-category],INDEX(TBLStructure[Sub-category],MATCH(A44,TBLStructure[Model Reference],0)))-COUNTIFS(TBLStructure[Sub-category],INDEX(TBLStructure[Sub-category],MATCH(A44,TBLStructure[Model Reference],0)),TBLStructure[Full Note Ref],"*Hidden"))&gt;0</f>
        <v>1</v>
      </c>
      <c r="E44" s="806" t="str">
        <f ca="1">INDEX(TBLStructure[Number],MATCH(A44,TBLStructure[Model Reference],0))&amp;"."&amp;INDEX(TBLStructure[Sub Number],MATCH(A44,TBLStructure[Model Reference],0))&amp;" "&amp;INDEX(TBLStructure[Sub-category],MATCH(A44,TBLStructure[Model Reference],0))</f>
        <v>5.4 Net Cash Appropriation Arrangements</v>
      </c>
    </row>
    <row r="45" spans="1:6" ht="12.75" hidden="1" customHeight="1" x14ac:dyDescent="0.25">
      <c r="A45" s="1">
        <v>160</v>
      </c>
      <c r="B45" s="1" t="b">
        <v>1</v>
      </c>
      <c r="E45" s="806" t="e">
        <f>INDEX(TBLStructure[Number],MATCH(A45,TBLStructure[Model Reference],0))&amp;"."&amp;INDEX(TBLStructure[Sub Number],MATCH(A45,TBLStructure[Model Reference],0))&amp;" "&amp;INDEX(TBLStructure[Sub-category],MATCH(A45,TBLStructure[Model Reference],0))</f>
        <v>#N/A</v>
      </c>
    </row>
    <row r="46" spans="1:6" ht="12.75" customHeight="1" x14ac:dyDescent="0.25">
      <c r="B46" s="1" t="b">
        <f ca="1">COUNTIF(B47:B49,TRUE)&gt;0</f>
        <v>1</v>
      </c>
      <c r="D46" s="807" t="str">
        <f ca="1">INDEX(TBLStructure[Number],MATCH(A47,TBLStructure[Model Reference],0))&amp;". "&amp;INDEX(TBLStructure[Section],MATCH(A47,TBLStructure[Model Reference],0))</f>
        <v>6. People and relationships</v>
      </c>
    </row>
    <row r="47" spans="1:6" ht="12.75" customHeight="1" x14ac:dyDescent="0.25">
      <c r="A47" s="1">
        <v>110</v>
      </c>
      <c r="B47" s="1" t="b">
        <f ca="1">(COUNTIF(TBLStructure[Sub-category],INDEX(TBLStructure[Sub-category],MATCH(A47,TBLStructure[Model Reference],0)))-COUNTIFS(TBLStructure[Sub-category],INDEX(TBLStructure[Sub-category],MATCH(A47,TBLStructure[Model Reference],0)),TBLStructure[Full Note Ref],"*Hidden"))&gt;0</f>
        <v>1</v>
      </c>
      <c r="E47" s="806" t="str">
        <f ca="1">INDEX(TBLStructure[Number],MATCH(A47,TBLStructure[Model Reference],0))&amp;"."&amp;INDEX(TBLStructure[Sub Number],MATCH(A47,TBLStructure[Model Reference],0))&amp;" "&amp;INDEX(TBLStructure[Sub-category],MATCH(A47,TBLStructure[Model Reference],0))</f>
        <v>6.1 Employee Provisions</v>
      </c>
    </row>
    <row r="48" spans="1:6" ht="12.75" customHeight="1" x14ac:dyDescent="0.25">
      <c r="A48" s="1">
        <v>112</v>
      </c>
      <c r="B48" s="1" t="b">
        <f ca="1">(COUNTIF(TBLStructure[Sub-category],INDEX(TBLStructure[Sub-category],MATCH(A48,TBLStructure[Model Reference],0)))-COUNTIFS(TBLStructure[Sub-category],INDEX(TBLStructure[Sub-category],MATCH(A48,TBLStructure[Model Reference],0)),TBLStructure[Full Note Ref],"*Hidden"))&gt;0</f>
        <v>1</v>
      </c>
      <c r="E48" s="806" t="str">
        <f ca="1">INDEX(TBLStructure[Number],MATCH(A48,TBLStructure[Model Reference],0))&amp;"."&amp;INDEX(TBLStructure[Sub Number],MATCH(A48,TBLStructure[Model Reference],0))&amp;" "&amp;INDEX(TBLStructure[Sub-category],MATCH(A48,TBLStructure[Model Reference],0))</f>
        <v>6.2 Key Management Personnel Remuneration</v>
      </c>
    </row>
    <row r="49" spans="1:6" ht="12.75" customHeight="1" x14ac:dyDescent="0.25">
      <c r="A49" s="1">
        <v>113</v>
      </c>
      <c r="B49" s="1" t="b">
        <f ca="1">(COUNTIF(TBLStructure[Sub-category],INDEX(TBLStructure[Sub-category],MATCH(A49,TBLStructure[Model Reference],0)))-COUNTIFS(TBLStructure[Sub-category],INDEX(TBLStructure[Sub-category],MATCH(A49,TBLStructure[Model Reference],0)),TBLStructure[Full Note Ref],"*Hidden"))&gt;0</f>
        <v>1</v>
      </c>
      <c r="E49" s="806" t="str">
        <f ca="1">INDEX(TBLStructure[Number],MATCH(A49,TBLStructure[Model Reference],0))&amp;"."&amp;INDEX(TBLStructure[Sub Number],MATCH(A49,TBLStructure[Model Reference],0))&amp;" "&amp;INDEX(TBLStructure[Sub-category],MATCH(A49,TBLStructure[Model Reference],0))</f>
        <v>6.3 Related Party Disclosures</v>
      </c>
    </row>
    <row r="50" spans="1:6" ht="12.75" customHeight="1" x14ac:dyDescent="0.25">
      <c r="B50" s="1" t="b">
        <f ca="1">COUNTIF(B51:B53,TRUE)&gt;0</f>
        <v>1</v>
      </c>
      <c r="D50" s="807" t="str">
        <f ca="1">INDEX(TBLStructure[Number],MATCH(A51,TBLStructure[Model Reference],0))&amp;". "&amp;INDEX(TBLStructure[Section],MATCH(A51,TBLStructure[Model Reference],0))</f>
        <v>7. Managing uncertainties</v>
      </c>
    </row>
    <row r="51" spans="1:6" ht="12.75" customHeight="1" x14ac:dyDescent="0.25">
      <c r="A51" s="1">
        <v>114</v>
      </c>
      <c r="B51" s="1" t="b">
        <f ca="1">(COUNTIF(TBLStructure[Sub-category],INDEX(TBLStructure[Sub-category],MATCH(A51,TBLStructure[Model Reference],0)))-COUNTIFS(TBLStructure[Sub-category],INDEX(TBLStructure[Sub-category],MATCH(A51,TBLStructure[Model Reference],0)),TBLStructure[Full Note Ref],"*Hidden"))&gt;0</f>
        <v>1</v>
      </c>
      <c r="E51" s="806" t="str">
        <f ca="1">INDEX(TBLStructure[Number],MATCH(A51,TBLStructure[Model Reference],0))&amp;"."&amp;INDEX(TBLStructure[Sub Number],MATCH(A51,TBLStructure[Model Reference],0))&amp;" "&amp;INDEX(TBLStructure[Sub-category],MATCH(A51,TBLStructure[Model Reference],0))</f>
        <v xml:space="preserve">7.1 Contingent Assets and Liabilities </v>
      </c>
    </row>
    <row r="52" spans="1:6" ht="12.75" customHeight="1" x14ac:dyDescent="0.25">
      <c r="A52" s="1">
        <v>116</v>
      </c>
      <c r="B52" s="1" t="b">
        <f ca="1">(COUNTIF(TBLStructure[Sub-category],INDEX(TBLStructure[Sub-category],MATCH(A52,TBLStructure[Model Reference],0)))-COUNTIFS(TBLStructure[Sub-category],INDEX(TBLStructure[Sub-category],MATCH(A52,TBLStructure[Model Reference],0)),TBLStructure[Full Note Ref],"*Hidden"))&gt;0</f>
        <v>1</v>
      </c>
      <c r="E52" s="806" t="str">
        <f ca="1">INDEX(TBLStructure[Number],MATCH(A52,TBLStructure[Model Reference],0))&amp;"."&amp;INDEX(TBLStructure[Sub Number],MATCH(A52,TBLStructure[Model Reference],0))&amp;" "&amp;INDEX(TBLStructure[Sub-category],MATCH(A52,TBLStructure[Model Reference],0))</f>
        <v>7.2 Financial Instruments</v>
      </c>
    </row>
    <row r="53" spans="1:6" ht="12.75" customHeight="1" x14ac:dyDescent="0.25">
      <c r="A53" s="1">
        <v>127</v>
      </c>
      <c r="B53" s="1" t="b">
        <f ca="1">(COUNTIF(TBLStructure[Sub-category],INDEX(TBLStructure[Sub-category],MATCH(A53,TBLStructure[Model Reference],0)))-COUNTIFS(TBLStructure[Sub-category],INDEX(TBLStructure[Sub-category],MATCH(A53,TBLStructure[Model Reference],0)),TBLStructure[Full Note Ref],"*Hidden"))&gt;0</f>
        <v>1</v>
      </c>
      <c r="E53" s="806" t="str">
        <f ca="1">INDEX(TBLStructure[Number],MATCH(A53,TBLStructure[Model Reference],0))&amp;"."&amp;INDEX(TBLStructure[Sub Number],MATCH(A53,TBLStructure[Model Reference],0))&amp;" "&amp;INDEX(TBLStructure[Sub-category],MATCH(A53,TBLStructure[Model Reference],0))</f>
        <v>7.3 Administered - Financial Instruments</v>
      </c>
    </row>
    <row r="54" spans="1:6" ht="12.75" customHeight="1" x14ac:dyDescent="0.25">
      <c r="A54" s="1">
        <v>138</v>
      </c>
      <c r="B54" s="1" t="b">
        <f ca="1">(COUNTIF(TBLStructure[Sub-category],INDEX(TBLStructure[Sub-category],MATCH(A54,TBLStructure[Model Reference],0)))-COUNTIFS(TBLStructure[Sub-category],INDEX(TBLStructure[Sub-category],MATCH(A54,TBLStructure[Model Reference],0)),TBLStructure[Full Note Ref],"*Hidden"))&gt;0</f>
        <v>1</v>
      </c>
      <c r="E54" s="806" t="s">
        <v>28</v>
      </c>
    </row>
    <row r="55" spans="1:6" ht="12.75" customHeight="1" x14ac:dyDescent="0.25">
      <c r="A55" s="1">
        <v>140</v>
      </c>
      <c r="B55" s="1" t="b">
        <f ca="1">(COUNTIF(TBLStructure[Sub-category],INDEX(TBLStructure[Sub-category],MATCH(A55,TBLStructure[Model Reference],0)))-COUNTIFS(TBLStructure[Sub-category],INDEX(TBLStructure[Sub-category],MATCH(A55,TBLStructure[Model Reference],0)),TBLStructure[Full Note Ref],"*Hidden"))&gt;0</f>
        <v>1</v>
      </c>
      <c r="E55" s="806" t="s">
        <v>29</v>
      </c>
    </row>
    <row r="56" spans="1:6" ht="12.75" customHeight="1" x14ac:dyDescent="0.25">
      <c r="B56" s="1" t="b">
        <f ca="1">COUNTIF(B58:B60,TRUE)&gt;0</f>
        <v>1</v>
      </c>
      <c r="D56" s="807" t="str">
        <f ca="1">INDEX(TBLStructure[Number],MATCH(A58,TBLStructure[Model Reference],0))&amp;". "&amp;INDEX(TBLStructure[Section],MATCH(A58,TBLStructure[Model Reference],0))</f>
        <v>8. Other information</v>
      </c>
    </row>
    <row r="57" spans="1:6" ht="12.75" customHeight="1" x14ac:dyDescent="0.25">
      <c r="A57" s="1">
        <v>148</v>
      </c>
      <c r="B57" s="1" t="b">
        <f ca="1">COUNTIF(B59:B61,TRUE)&gt;0</f>
        <v>1</v>
      </c>
      <c r="D57" s="807"/>
      <c r="E57" s="806" t="str">
        <f ca="1">INDEX(TBLStructure[Number],MATCH(A57,TBLStructure[Model Reference],0))&amp;"."&amp;INDEX(TBLStructure[Sub Number],MATCH(A57,TBLStructure[Model Reference],0))&amp;" "&amp;INDEX(TBLStructure[Sub-category],MATCH(A57,TBLStructure[Model Reference],0))</f>
        <v>8.1 Current/non-current distinction for assets and liabilities</v>
      </c>
    </row>
    <row r="58" spans="1:6" ht="12.75" customHeight="1" x14ac:dyDescent="0.25">
      <c r="A58" s="1">
        <v>142</v>
      </c>
      <c r="B58" s="1" t="b">
        <f ca="1">(COUNTIF(TBLStructure[Sub-category],INDEX(TBLStructure[Sub-category],MATCH(A58,TBLStructure[Model Reference],0)))-COUNTIFS(TBLStructure[Sub-category],INDEX(TBLStructure[Sub-category],MATCH(A58,TBLStructure[Model Reference],0)),TBLStructure[Full Note Ref],"*Hidden"))&gt;0</f>
        <v>1</v>
      </c>
      <c r="E58" s="806" t="str">
        <f ca="1">INDEX(TBLStructure[Number],MATCH(A58,TBLStructure[Model Reference],0))&amp;"."&amp;INDEX(TBLStructure[Sub Number],MATCH(A58,TBLStructure[Model Reference],0))&amp;" "&amp;INDEX(TBLStructure[Sub-category],MATCH(A58,TBLStructure[Model Reference],0))</f>
        <v>8.2 Assets Held in Trust</v>
      </c>
    </row>
    <row r="59" spans="1:6" ht="12.75" customHeight="1" thickBot="1" x14ac:dyDescent="0.3">
      <c r="A59" s="1">
        <v>143</v>
      </c>
      <c r="B59" s="1" t="b">
        <f ca="1">(COUNTIF(TBLStructure[Sub-category],INDEX(TBLStructure[Sub-category],MATCH(A59,TBLStructure[Model Reference],0)))-COUNTIFS(TBLStructure[Sub-category],INDEX(TBLStructure[Sub-category],MATCH(A59,TBLStructure[Model Reference],0)),TBLStructure[Full Note Ref],"*Hidden"))&gt;0</f>
        <v>1</v>
      </c>
      <c r="E59" s="806" t="str">
        <f ca="1">INDEX(TBLStructure[Number],MATCH(A59,TBLStructure[Model Reference],0))&amp;"."&amp;INDEX(TBLStructure[Sub Number],MATCH(A59,TBLStructure[Model Reference],0))&amp;" "&amp;INDEX(TBLStructure[Sub-category],MATCH(A59,TBLStructure[Model Reference],0))</f>
        <v>8.3 Restructuring</v>
      </c>
      <c r="F59" s="78"/>
    </row>
    <row r="60" spans="1:6" ht="12.75" customHeight="1" x14ac:dyDescent="0.25">
      <c r="E60" s="806"/>
    </row>
    <row r="61" spans="1:6" ht="12.75" customHeight="1" thickBot="1" x14ac:dyDescent="0.3">
      <c r="D61" s="78"/>
      <c r="E61" s="78"/>
    </row>
  </sheetData>
  <mergeCells count="2">
    <mergeCell ref="D3:E3"/>
    <mergeCell ref="D4:E4"/>
  </mergeCells>
  <hyperlinks>
    <hyperlink ref="E8" location="DeptIS!A1" display="DeptIS!A1" xr:uid="{6861E4CC-3ACC-413C-93D8-97B2395753EA}"/>
    <hyperlink ref="E21" location="FPE1.1!A1" display="FPE1.1!A1" xr:uid="{9F76582E-E29C-4A21-8CD0-245A0A6D3DEA}"/>
    <hyperlink ref="E9:E15" location="DeptIS!A1" display="DeptIS!A1" xr:uid="{D7744B07-18AB-4A70-9497-9E0075422221}"/>
    <hyperlink ref="E29:E39" location="FPE1.1!A1" display="FPE1.1!A1" xr:uid="{3027A30D-D284-4DB9-83A9-986934F68C9B}"/>
    <hyperlink ref="E41:E44" location="FPE1.1!A1" display="FPE1.1!A1" xr:uid="{644AAAD8-1F34-4976-8EE6-84595CB773B9}"/>
    <hyperlink ref="E47:E49" location="FPE1.1!A1" display="FPE1.1!A1" xr:uid="{98A15377-15E3-4440-A6C3-EDEE7B140C62}"/>
    <hyperlink ref="E51:E53" location="FPE1.1!A1" display="FPE1.1!A1" xr:uid="{56BD9BC8-54E3-45EF-94A4-BA0179DBF9AC}"/>
    <hyperlink ref="E9" location="DeptBS!A1" display="DeptBS!A1" xr:uid="{67E47159-FFD6-4B1B-94E9-C9F668124DD4}"/>
    <hyperlink ref="E10" location="DeptCE!A1" display="DeptCE!A1" xr:uid="{44395147-E809-4B17-ABCE-AACEA09566B3}"/>
    <hyperlink ref="E11" location="DeptCF!A1" display="DeptCF!A1" xr:uid="{DF02F17F-B1B8-4F6F-88EF-2719393BC46E}"/>
    <hyperlink ref="E12" location="AdminIS!A1" display="AdminIS!A1" xr:uid="{390EF926-3EE2-461C-9488-0F69CE046C2A}"/>
    <hyperlink ref="E13" location="AdminBS!A1" display="AdminBS!A1" xr:uid="{C2198F9F-5983-49B5-83E3-F3A0B14AC3A6}"/>
    <hyperlink ref="E14" location="AdminCE!A1" display="AdminCE!A1" xr:uid="{8345D049-DC17-497D-9A80-AA42C28F9007}"/>
    <hyperlink ref="E15" location="AdminCF!A1" display="AdminCF!A1" xr:uid="{4B545E3F-8E87-40F7-8160-36BB9B217124}"/>
    <hyperlink ref="E22" location="FPE1.2!A1" display="FPE1.2!A1" xr:uid="{22685B07-8564-41B6-AC55-CBEF6C71DD45}"/>
    <hyperlink ref="E26" location="FPE2.2!A1" display="FPE2.2!A1" xr:uid="{AB26B4F1-3BBD-4A8B-9BFE-2AB82680BBC0}"/>
    <hyperlink ref="E25" location="FPE2.1!A1" display="FPE2.1!A1" xr:uid="{5AAF65BA-A653-45E4-844E-B592EC24311B}"/>
    <hyperlink ref="E29" location="FPO3.1!A1" display="FPO3.1!A1" xr:uid="{0B9F2B6A-6130-4100-9974-B4528FF4611A}"/>
    <hyperlink ref="E30" location="FPOPPE3.2!A1" display="FPOPPE3.2!A1" xr:uid="{339FA80F-D29E-4BDC-8816-5DAF70BC7F5B}"/>
    <hyperlink ref="E31" location="FPO3.3!A1" display="FPO3.3!A1" xr:uid="{B9C6C335-17FC-4EF6-AF29-00B8F975CBA8}"/>
    <hyperlink ref="E32" location="FPO3.4!A1" display="FPO3.4!A1" xr:uid="{12DF8EE3-F7FD-4533-AD41-A84C16E2566F}"/>
    <hyperlink ref="E33" location="FPO3.5!A1" display="FPO3.5!A1" xr:uid="{EE699E84-1DC7-4B2E-A104-206BA5A8C71F}"/>
    <hyperlink ref="E35" location="FPO4.1!A1" display="FPO4.1!A1" xr:uid="{42B58892-36BE-4C7F-B0DE-4D56C66C3950}"/>
    <hyperlink ref="E36" location="FPOPPE4.2!A1" display="FPOPPE4.2!A1" xr:uid="{41F8088E-E2C2-48D6-B028-DA40A208F885}"/>
    <hyperlink ref="E37" location="FPO4.3!A1" display="FPO4.3!A1" xr:uid="{0578BE7F-8461-4633-9E31-728CE09F0C9A}"/>
    <hyperlink ref="E38" location="FPO4.4!A1" display="FPO4.4!A1" xr:uid="{A9780788-C64D-40DE-A1B4-98D1B83F19D5}"/>
    <hyperlink ref="E39" location="FPO4.5!A1" display="FPO4.5!A1" xr:uid="{75C5CF74-5083-4C29-81F6-A9546028047B}"/>
    <hyperlink ref="E41" location="F5.1!A1" display="F5.1!A1" xr:uid="{6B5B3D4F-D144-4D3C-B078-DC55966360AF}"/>
    <hyperlink ref="E42" location="F5.2!A1" display="F5.2!A1" xr:uid="{37591C8C-094E-4BBC-BAB4-C75A10D29C59}"/>
    <hyperlink ref="E43" location="F5.3!A1" display="F5.3!A1" xr:uid="{A34A6AC4-E03F-4001-8D0E-C562FF86ED95}"/>
    <hyperlink ref="E44" location="F5.4!A1" display="F5.4!A1" xr:uid="{6F93A3D3-024E-4B46-A009-21B44C624B74}"/>
    <hyperlink ref="E47" location="PR6.1!A1" display="PR6.1!A1" xr:uid="{185B5E1D-B717-4BD6-B655-EEF64018FF49}"/>
    <hyperlink ref="E48" location="PR6.2!A1" display="PR6.2!A1" xr:uid="{BE8D0515-5D3E-4D04-B7DA-568A285D08CD}"/>
    <hyperlink ref="E49" location="PR6.3!A1" display="PR6.3!A1" xr:uid="{8B0D5794-B95D-48BE-B165-B3C4CBC8EC45}"/>
    <hyperlink ref="E51" location="MU7.1!A1" display="MU7.1!A1" xr:uid="{9B7D8B32-619B-4E2F-BAE2-30AEB3262D67}"/>
    <hyperlink ref="E52" location="MU7.2!A1" display="MU7.2!A1" xr:uid="{1F7C1EB7-1D77-4284-A933-6AE1246879D6}"/>
    <hyperlink ref="E53" location="MU7.3!A1" display="MU7.3!A1" xr:uid="{78DABAC6-A365-4C2C-96B7-507D3076A5DD}"/>
    <hyperlink ref="E58" location="OI8.2!A1" display="OI8.2!A1" xr:uid="{5AB77873-7CFE-47F7-A1BD-868F481CB573}"/>
    <hyperlink ref="E34" location="FPE1.1!A1" display="FPE1.1!A1" xr:uid="{160EF00D-B541-47D7-8919-0468C40FC15E}"/>
    <hyperlink ref="E59:E60" r:id="rId1" location="OI8.1!A1" display="OI8.1!A1" xr:uid="{4664456A-2176-42C5-8132-F93B887FB465}"/>
    <hyperlink ref="E59" location="OI8.3!A1" display="OI8.3!A1" xr:uid="{1D3012CC-F74B-430A-80D2-6D7D9CDBA08C}"/>
    <hyperlink ref="E23" location="FPE1.3Hide028!A1" display="FPE1.3Hide028!A1" xr:uid="{0AE2BEF2-AB05-40A5-84A2-E76A51E406F2}"/>
    <hyperlink ref="E27" location="FPE2.3Hide053!A1" display="FPE2.3Hide053!A1" xr:uid="{6E0AA6DE-081C-43E7-B22E-E90556E74B27}"/>
    <hyperlink ref="E54" location="MU7.4!A1" display="MU7.4!A1" xr:uid="{878C7D6F-B192-4408-A48E-6C168F3FD131}"/>
    <hyperlink ref="E55" location="MU7.5!A1" display="MU7.5!A1" xr:uid="{BC71CCB7-5F67-4984-8784-F22F0464437C}"/>
    <hyperlink ref="E45" location="F5.5Hide160!A1" display="F5.5Hide160!A1" xr:uid="{CC0F9FC6-6436-4CB1-9191-8750FC5FC2FD}"/>
    <hyperlink ref="E57" location="OI8.1!A1" display="OI8.1!A1" xr:uid="{21E88D0F-3763-4B47-83CE-1D3ECBF79474}"/>
    <hyperlink ref="D5" r:id="rId2" location="Certification!A1" xr:uid="{AFA2B3EB-A2C9-4029-84D4-4386BDAF1A59}"/>
    <hyperlink ref="D17" location="Overview!A1" display="Overview" xr:uid="{056FB74D-B2F3-4145-95FE-E1843397D316}"/>
  </hyperlinks>
  <printOptions horizontalCentered="1"/>
  <pageMargins left="0.23622047244094491" right="0.23622047244094491" top="0.74803149606299213" bottom="0.74803149606299213" header="0.31496062992125984" footer="0.31496062992125984"/>
  <pageSetup paperSize="9" orientation="portrait" r:id="rId3"/>
  <customProperties>
    <customPr name="_pios_id" r:id="rId4"/>
  </customProperties>
  <drawing r:id="rId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06743-1DF7-420A-B256-CC830A127816}">
  <sheetPr codeName="Sheet31">
    <tabColor theme="0" tint="-0.499984740745262"/>
  </sheetPr>
  <dimension ref="A1:N68"/>
  <sheetViews>
    <sheetView showGridLines="0" view="pageBreakPreview" topLeftCell="D1" zoomScaleNormal="100" zoomScaleSheetLayoutView="100" workbookViewId="0">
      <selection activeCell="U6" sqref="U6"/>
    </sheetView>
  </sheetViews>
  <sheetFormatPr defaultRowHeight="13.2" x14ac:dyDescent="0.25"/>
  <cols>
    <col min="1" max="1" width="8.77734375" style="199" hidden="1" customWidth="1"/>
    <col min="2" max="2" width="2.77734375" style="199" hidden="1" customWidth="1"/>
    <col min="3" max="3" width="6" style="199" hidden="1" customWidth="1"/>
    <col min="4" max="4" width="13" style="231" customWidth="1"/>
    <col min="5" max="5" width="21.21875" style="201" customWidth="1"/>
    <col min="6" max="13" width="8.21875" style="201" customWidth="1"/>
    <col min="14" max="9671" width="9.109375" style="199"/>
    <col min="9672" max="9672" width="9.21875" style="199" customWidth="1"/>
    <col min="9673" max="16384" width="9.109375" style="199"/>
  </cols>
  <sheetData>
    <row r="1" spans="1:14" x14ac:dyDescent="0.25">
      <c r="A1" s="199" t="s">
        <v>0</v>
      </c>
      <c r="B1" s="957" t="s">
        <v>206</v>
      </c>
      <c r="C1" s="957"/>
      <c r="D1" s="231" t="s">
        <v>1115</v>
      </c>
      <c r="E1" s="208"/>
      <c r="F1" s="208"/>
      <c r="G1" s="208"/>
      <c r="H1" s="208"/>
      <c r="I1" s="208"/>
      <c r="J1" s="208"/>
      <c r="K1" s="208"/>
      <c r="L1" s="208"/>
      <c r="M1" s="208"/>
      <c r="N1" s="207"/>
    </row>
    <row r="2" spans="1:14" ht="19.649999999999999" customHeight="1" x14ac:dyDescent="0.25">
      <c r="A2" s="199">
        <v>3</v>
      </c>
      <c r="E2" s="208"/>
      <c r="F2" s="208"/>
      <c r="G2" s="208"/>
      <c r="H2" s="208"/>
      <c r="I2" s="208"/>
      <c r="J2" s="208"/>
      <c r="K2" s="208"/>
      <c r="L2" s="208"/>
      <c r="M2" s="208"/>
      <c r="N2" s="207"/>
    </row>
    <row r="3" spans="1:14" ht="15" customHeight="1" x14ac:dyDescent="0.25">
      <c r="A3" s="199">
        <v>3</v>
      </c>
      <c r="B3" s="1" t="s">
        <v>208</v>
      </c>
      <c r="C3" s="199">
        <v>114</v>
      </c>
      <c r="E3" s="210" t="str">
        <f ca="1">INDEX(TBLStructure[Full Note Title],MATCH(C3,TBLStructure[Model Reference],0))</f>
        <v xml:space="preserve">7.1A: Contingent assets and liabilities </v>
      </c>
      <c r="F3" s="210"/>
      <c r="G3" s="210"/>
      <c r="H3" s="210"/>
      <c r="I3" s="210"/>
      <c r="J3" s="210"/>
      <c r="K3" s="210"/>
      <c r="L3" s="210"/>
      <c r="M3" s="210"/>
    </row>
    <row r="4" spans="1:14" ht="9.15" customHeight="1" x14ac:dyDescent="0.25">
      <c r="A4" s="199">
        <v>3</v>
      </c>
    </row>
    <row r="5" spans="1:14" ht="23.25" customHeight="1" x14ac:dyDescent="0.25">
      <c r="A5" s="199">
        <v>3</v>
      </c>
      <c r="D5" s="964" t="s">
        <v>1116</v>
      </c>
      <c r="E5" s="380"/>
      <c r="F5" s="1039" t="s">
        <v>1117</v>
      </c>
      <c r="G5" s="1039"/>
      <c r="H5" s="1039" t="s">
        <v>1118</v>
      </c>
      <c r="I5" s="1039"/>
      <c r="J5" s="1039" t="s">
        <v>1119</v>
      </c>
      <c r="K5" s="1039"/>
      <c r="L5" s="1039"/>
      <c r="M5" s="1039"/>
    </row>
    <row r="6" spans="1:14" x14ac:dyDescent="0.25">
      <c r="A6" s="199">
        <v>3</v>
      </c>
      <c r="D6" s="1041"/>
      <c r="E6" s="235"/>
      <c r="F6" s="1040"/>
      <c r="G6" s="1040"/>
      <c r="H6" s="1040"/>
      <c r="I6" s="1040"/>
      <c r="J6" s="1040" t="s">
        <v>1120</v>
      </c>
      <c r="K6" s="1040"/>
      <c r="L6" s="1040" t="s">
        <v>776</v>
      </c>
      <c r="M6" s="1040"/>
    </row>
    <row r="7" spans="1:14" ht="12" customHeight="1" x14ac:dyDescent="0.25">
      <c r="A7" s="199">
        <v>3</v>
      </c>
      <c r="D7" s="1041"/>
      <c r="F7" s="603" t="str">
        <f>Contents!F3</f>
        <v>20X2</v>
      </c>
      <c r="G7" s="650" t="str">
        <f>Contents!F4</f>
        <v>20X1</v>
      </c>
      <c r="H7" s="603" t="str">
        <f>Contents!F3</f>
        <v>20X2</v>
      </c>
      <c r="I7" s="650" t="str">
        <f>Contents!F4</f>
        <v>20X1</v>
      </c>
      <c r="J7" s="603" t="str">
        <f>Contents!F3</f>
        <v>20X2</v>
      </c>
      <c r="K7" s="650" t="str">
        <f>Contents!F4</f>
        <v>20X1</v>
      </c>
      <c r="L7" s="603" t="str">
        <f>Contents!F3</f>
        <v>20X2</v>
      </c>
      <c r="M7" s="650" t="str">
        <f>Contents!F4</f>
        <v>20X1</v>
      </c>
    </row>
    <row r="8" spans="1:14" ht="12" customHeight="1" x14ac:dyDescent="0.25">
      <c r="A8" s="199">
        <v>3</v>
      </c>
      <c r="E8" s="374"/>
      <c r="F8" s="375" t="s">
        <v>258</v>
      </c>
      <c r="G8" s="378" t="s">
        <v>258</v>
      </c>
      <c r="H8" s="375" t="s">
        <v>258</v>
      </c>
      <c r="I8" s="378" t="s">
        <v>258</v>
      </c>
      <c r="J8" s="375" t="s">
        <v>258</v>
      </c>
      <c r="K8" s="378" t="s">
        <v>258</v>
      </c>
      <c r="L8" s="375" t="s">
        <v>258</v>
      </c>
      <c r="M8" s="378" t="s">
        <v>258</v>
      </c>
    </row>
    <row r="9" spans="1:14" ht="12" customHeight="1" x14ac:dyDescent="0.25">
      <c r="A9" s="199">
        <v>3</v>
      </c>
      <c r="E9" s="235" t="s">
        <v>1121</v>
      </c>
      <c r="F9" s="568"/>
      <c r="G9" s="397"/>
      <c r="H9" s="568"/>
      <c r="I9" s="397"/>
      <c r="J9" s="568"/>
      <c r="K9" s="397"/>
      <c r="L9" s="568"/>
      <c r="M9" s="397"/>
    </row>
    <row r="10" spans="1:14" ht="21.75" customHeight="1" x14ac:dyDescent="0.25">
      <c r="A10" s="199">
        <v>3</v>
      </c>
      <c r="E10" s="651" t="s">
        <v>1122</v>
      </c>
      <c r="F10" s="31">
        <v>0</v>
      </c>
      <c r="G10" s="32">
        <v>0</v>
      </c>
      <c r="H10" s="31">
        <v>0</v>
      </c>
      <c r="I10" s="32">
        <v>0</v>
      </c>
      <c r="J10" s="31">
        <v>0</v>
      </c>
      <c r="K10" s="32">
        <v>0</v>
      </c>
      <c r="L10" s="90">
        <f t="shared" ref="L10:M14" si="0">F10+H10+J10</f>
        <v>0</v>
      </c>
      <c r="M10" s="91">
        <f>G10+I10+K10</f>
        <v>0</v>
      </c>
    </row>
    <row r="11" spans="1:14" ht="21.6" customHeight="1" x14ac:dyDescent="0.25">
      <c r="A11" s="199">
        <v>3</v>
      </c>
      <c r="E11" s="651" t="s">
        <v>1123</v>
      </c>
      <c r="F11" s="90">
        <v>0</v>
      </c>
      <c r="G11" s="91">
        <v>0</v>
      </c>
      <c r="H11" s="90">
        <v>0</v>
      </c>
      <c r="I11" s="91">
        <v>0</v>
      </c>
      <c r="J11" s="90">
        <v>0</v>
      </c>
      <c r="K11" s="91">
        <v>0</v>
      </c>
      <c r="L11" s="90">
        <f t="shared" si="0"/>
        <v>0</v>
      </c>
      <c r="M11" s="91">
        <f t="shared" si="0"/>
        <v>0</v>
      </c>
    </row>
    <row r="12" spans="1:14" ht="12" customHeight="1" x14ac:dyDescent="0.25">
      <c r="A12" s="199">
        <v>3</v>
      </c>
      <c r="E12" s="230" t="s">
        <v>1124</v>
      </c>
      <c r="F12" s="90">
        <v>0</v>
      </c>
      <c r="G12" s="91">
        <v>0</v>
      </c>
      <c r="H12" s="90">
        <v>0</v>
      </c>
      <c r="I12" s="91">
        <v>0</v>
      </c>
      <c r="J12" s="90">
        <v>0</v>
      </c>
      <c r="K12" s="91">
        <v>0</v>
      </c>
      <c r="L12" s="90">
        <f t="shared" si="0"/>
        <v>0</v>
      </c>
      <c r="M12" s="91">
        <f t="shared" si="0"/>
        <v>0</v>
      </c>
    </row>
    <row r="13" spans="1:14" ht="12" customHeight="1" x14ac:dyDescent="0.25">
      <c r="A13" s="199">
        <v>3</v>
      </c>
      <c r="E13" s="230" t="s">
        <v>1125</v>
      </c>
      <c r="F13" s="90">
        <v>0</v>
      </c>
      <c r="G13" s="91">
        <v>0</v>
      </c>
      <c r="H13" s="90">
        <v>0</v>
      </c>
      <c r="I13" s="91">
        <v>0</v>
      </c>
      <c r="J13" s="90">
        <v>0</v>
      </c>
      <c r="K13" s="91">
        <v>0</v>
      </c>
      <c r="L13" s="90">
        <f t="shared" si="0"/>
        <v>0</v>
      </c>
      <c r="M13" s="91">
        <f t="shared" si="0"/>
        <v>0</v>
      </c>
    </row>
    <row r="14" spans="1:14" ht="12" customHeight="1" x14ac:dyDescent="0.25">
      <c r="A14" s="199">
        <v>3</v>
      </c>
      <c r="E14" s="230" t="s">
        <v>1126</v>
      </c>
      <c r="F14" s="90">
        <v>0</v>
      </c>
      <c r="G14" s="91">
        <v>0</v>
      </c>
      <c r="H14" s="90">
        <v>0</v>
      </c>
      <c r="I14" s="91">
        <v>0</v>
      </c>
      <c r="J14" s="90">
        <v>0</v>
      </c>
      <c r="K14" s="91">
        <v>0</v>
      </c>
      <c r="L14" s="90">
        <f>F14+H14+J14</f>
        <v>0</v>
      </c>
      <c r="M14" s="91">
        <f t="shared" si="0"/>
        <v>0</v>
      </c>
    </row>
    <row r="15" spans="1:14" ht="12" customHeight="1" x14ac:dyDescent="0.25">
      <c r="A15" s="199">
        <v>3</v>
      </c>
      <c r="E15" s="377" t="s">
        <v>1127</v>
      </c>
      <c r="F15" s="60">
        <f>SUM(F9:F14)</f>
        <v>0</v>
      </c>
      <c r="G15" s="61">
        <f t="shared" ref="G15:M15" si="1">SUM(G9:G14)</f>
        <v>0</v>
      </c>
      <c r="H15" s="60">
        <f t="shared" si="1"/>
        <v>0</v>
      </c>
      <c r="I15" s="61">
        <f t="shared" si="1"/>
        <v>0</v>
      </c>
      <c r="J15" s="60">
        <f t="shared" si="1"/>
        <v>0</v>
      </c>
      <c r="K15" s="61">
        <f t="shared" si="1"/>
        <v>0</v>
      </c>
      <c r="L15" s="60">
        <f>SUM(L9:L14)</f>
        <v>0</v>
      </c>
      <c r="M15" s="61">
        <f t="shared" si="1"/>
        <v>0</v>
      </c>
    </row>
    <row r="16" spans="1:14" ht="12" customHeight="1" x14ac:dyDescent="0.25">
      <c r="A16" s="199">
        <v>3</v>
      </c>
      <c r="E16" s="235" t="s">
        <v>1128</v>
      </c>
      <c r="F16" s="568"/>
      <c r="G16" s="41"/>
      <c r="H16" s="568"/>
      <c r="I16" s="41"/>
      <c r="J16" s="568"/>
      <c r="K16" s="41"/>
      <c r="L16" s="568"/>
      <c r="M16" s="397"/>
    </row>
    <row r="17" spans="1:13" ht="23.4" customHeight="1" x14ac:dyDescent="0.25">
      <c r="A17" s="199">
        <v>3</v>
      </c>
      <c r="E17" s="651" t="s">
        <v>1122</v>
      </c>
      <c r="F17" s="40">
        <v>0</v>
      </c>
      <c r="G17" s="41">
        <v>0</v>
      </c>
      <c r="H17" s="40">
        <v>0</v>
      </c>
      <c r="I17" s="41">
        <v>0</v>
      </c>
      <c r="J17" s="40">
        <v>0</v>
      </c>
      <c r="K17" s="41">
        <v>0</v>
      </c>
      <c r="L17" s="40">
        <f t="shared" ref="L17:M21" si="2">F17+H17+J17</f>
        <v>0</v>
      </c>
      <c r="M17" s="41">
        <f t="shared" si="2"/>
        <v>0</v>
      </c>
    </row>
    <row r="18" spans="1:13" ht="22.2" customHeight="1" x14ac:dyDescent="0.25">
      <c r="A18" s="199">
        <v>3</v>
      </c>
      <c r="E18" s="651" t="s">
        <v>1129</v>
      </c>
      <c r="F18" s="40">
        <v>0</v>
      </c>
      <c r="G18" s="41">
        <v>0</v>
      </c>
      <c r="H18" s="40">
        <v>0</v>
      </c>
      <c r="I18" s="41">
        <v>0</v>
      </c>
      <c r="J18" s="40">
        <v>0</v>
      </c>
      <c r="K18" s="41">
        <v>0</v>
      </c>
      <c r="L18" s="40">
        <f t="shared" si="2"/>
        <v>0</v>
      </c>
      <c r="M18" s="41">
        <f t="shared" si="2"/>
        <v>0</v>
      </c>
    </row>
    <row r="19" spans="1:13" ht="12" customHeight="1" x14ac:dyDescent="0.25">
      <c r="A19" s="199">
        <v>3</v>
      </c>
      <c r="E19" s="230" t="s">
        <v>1124</v>
      </c>
      <c r="F19" s="40">
        <v>0</v>
      </c>
      <c r="G19" s="41">
        <v>0</v>
      </c>
      <c r="H19" s="40">
        <v>0</v>
      </c>
      <c r="I19" s="41">
        <v>0</v>
      </c>
      <c r="J19" s="40">
        <v>0</v>
      </c>
      <c r="K19" s="41">
        <v>0</v>
      </c>
      <c r="L19" s="40">
        <f t="shared" si="2"/>
        <v>0</v>
      </c>
      <c r="M19" s="41">
        <f t="shared" si="2"/>
        <v>0</v>
      </c>
    </row>
    <row r="20" spans="1:13" ht="12" customHeight="1" x14ac:dyDescent="0.25">
      <c r="A20" s="199">
        <v>3</v>
      </c>
      <c r="E20" s="230" t="s">
        <v>1130</v>
      </c>
      <c r="F20" s="40">
        <v>0</v>
      </c>
      <c r="G20" s="41">
        <v>0</v>
      </c>
      <c r="H20" s="40">
        <v>0</v>
      </c>
      <c r="I20" s="41">
        <v>0</v>
      </c>
      <c r="J20" s="40">
        <v>0</v>
      </c>
      <c r="K20" s="41">
        <v>0</v>
      </c>
      <c r="L20" s="40">
        <f t="shared" si="2"/>
        <v>0</v>
      </c>
      <c r="M20" s="41">
        <f t="shared" si="2"/>
        <v>0</v>
      </c>
    </row>
    <row r="21" spans="1:13" ht="12" customHeight="1" x14ac:dyDescent="0.25">
      <c r="A21" s="199">
        <v>3</v>
      </c>
      <c r="E21" s="230" t="s">
        <v>1131</v>
      </c>
      <c r="F21" s="40">
        <v>0</v>
      </c>
      <c r="G21" s="41">
        <v>0</v>
      </c>
      <c r="H21" s="40">
        <v>0</v>
      </c>
      <c r="I21" s="41">
        <v>0</v>
      </c>
      <c r="J21" s="40">
        <v>0</v>
      </c>
      <c r="K21" s="41">
        <v>0</v>
      </c>
      <c r="L21" s="40">
        <f t="shared" si="2"/>
        <v>0</v>
      </c>
      <c r="M21" s="41">
        <f t="shared" si="2"/>
        <v>0</v>
      </c>
    </row>
    <row r="22" spans="1:13" ht="12" customHeight="1" x14ac:dyDescent="0.25">
      <c r="A22" s="199">
        <v>3</v>
      </c>
      <c r="E22" s="377" t="s">
        <v>1132</v>
      </c>
      <c r="F22" s="35">
        <f>SUM(F16:F21)</f>
        <v>0</v>
      </c>
      <c r="G22" s="36">
        <f t="shared" ref="G22:M22" si="3">SUM(G16:G21)</f>
        <v>0</v>
      </c>
      <c r="H22" s="35">
        <f t="shared" si="3"/>
        <v>0</v>
      </c>
      <c r="I22" s="36">
        <f t="shared" si="3"/>
        <v>0</v>
      </c>
      <c r="J22" s="35">
        <f t="shared" si="3"/>
        <v>0</v>
      </c>
      <c r="K22" s="36">
        <f t="shared" si="3"/>
        <v>0</v>
      </c>
      <c r="L22" s="35">
        <f t="shared" si="3"/>
        <v>0</v>
      </c>
      <c r="M22" s="36">
        <f t="shared" si="3"/>
        <v>0</v>
      </c>
    </row>
    <row r="23" spans="1:13" ht="27.75" customHeight="1" x14ac:dyDescent="0.25">
      <c r="A23" s="199">
        <v>3</v>
      </c>
      <c r="E23" s="411" t="s">
        <v>1133</v>
      </c>
      <c r="F23" s="652"/>
      <c r="G23" s="652"/>
      <c r="H23" s="652"/>
      <c r="I23" s="652"/>
      <c r="J23" s="60"/>
      <c r="K23" s="61"/>
      <c r="L23" s="60">
        <f>L15-L22</f>
        <v>0</v>
      </c>
      <c r="M23" s="61">
        <f>M15-M22</f>
        <v>0</v>
      </c>
    </row>
    <row r="24" spans="1:13" ht="4.95" customHeight="1" x14ac:dyDescent="0.25">
      <c r="A24" s="199">
        <v>3</v>
      </c>
    </row>
    <row r="25" spans="1:13" ht="13.8" x14ac:dyDescent="0.25">
      <c r="A25" s="199">
        <v>3</v>
      </c>
      <c r="D25" s="42" t="s">
        <v>1134</v>
      </c>
      <c r="E25" s="1020" t="s">
        <v>1135</v>
      </c>
      <c r="F25" s="1020"/>
      <c r="G25" s="1020"/>
      <c r="H25" s="1020"/>
      <c r="I25" s="1027"/>
      <c r="J25" s="1027"/>
      <c r="K25" s="1027"/>
      <c r="L25" s="1027"/>
      <c r="M25" s="1027"/>
    </row>
    <row r="26" spans="1:13" ht="16.2" customHeight="1" x14ac:dyDescent="0.25">
      <c r="D26" s="42"/>
      <c r="E26" s="202"/>
    </row>
    <row r="27" spans="1:13" x14ac:dyDescent="0.25">
      <c r="A27" s="199">
        <v>3</v>
      </c>
      <c r="D27" s="42"/>
      <c r="E27" s="1030" t="s">
        <v>1136</v>
      </c>
      <c r="F27" s="1030"/>
      <c r="G27" s="1030"/>
      <c r="H27" s="1030"/>
      <c r="I27" s="1030"/>
      <c r="J27" s="1030"/>
      <c r="K27" s="1030"/>
      <c r="L27" s="1030"/>
      <c r="M27" s="1030"/>
    </row>
    <row r="28" spans="1:13" ht="32.4" customHeight="1" x14ac:dyDescent="0.25">
      <c r="A28" s="199">
        <v>3</v>
      </c>
      <c r="D28" s="195" t="s">
        <v>1137</v>
      </c>
      <c r="E28" s="1020" t="s">
        <v>1138</v>
      </c>
      <c r="F28" s="1020"/>
      <c r="G28" s="1020"/>
      <c r="H28" s="1020"/>
      <c r="I28" s="1027"/>
      <c r="J28" s="1027"/>
      <c r="K28" s="1027"/>
      <c r="L28" s="1027"/>
      <c r="M28" s="1027"/>
    </row>
    <row r="29" spans="1:13" ht="32.4" customHeight="1" x14ac:dyDescent="0.25">
      <c r="A29" s="199">
        <v>3</v>
      </c>
      <c r="D29" s="195" t="s">
        <v>1139</v>
      </c>
      <c r="E29" s="1020" t="s">
        <v>1140</v>
      </c>
      <c r="F29" s="1020"/>
      <c r="G29" s="1020"/>
      <c r="H29" s="1020"/>
      <c r="I29" s="1027"/>
      <c r="J29" s="1027"/>
      <c r="K29" s="1027"/>
      <c r="L29" s="1027"/>
      <c r="M29" s="1027"/>
    </row>
    <row r="30" spans="1:13" x14ac:dyDescent="0.25">
      <c r="A30" s="199">
        <v>3</v>
      </c>
      <c r="D30" s="42" t="s">
        <v>1141</v>
      </c>
      <c r="E30" s="1030" t="s">
        <v>1142</v>
      </c>
      <c r="F30" s="1030"/>
      <c r="G30" s="1030"/>
      <c r="H30" s="1030"/>
      <c r="I30" s="1030"/>
      <c r="J30" s="1030"/>
      <c r="K30" s="1030"/>
      <c r="L30" s="1030"/>
      <c r="M30" s="1030"/>
    </row>
    <row r="31" spans="1:13" ht="36.75" customHeight="1" x14ac:dyDescent="0.25">
      <c r="A31" s="199">
        <v>3</v>
      </c>
      <c r="D31" s="42"/>
      <c r="E31" s="1020" t="s">
        <v>1143</v>
      </c>
      <c r="F31" s="1020"/>
      <c r="G31" s="1020"/>
      <c r="H31" s="1020"/>
      <c r="I31" s="1027"/>
      <c r="J31" s="1027"/>
      <c r="K31" s="1027"/>
      <c r="L31" s="1027"/>
      <c r="M31" s="1027"/>
    </row>
    <row r="32" spans="1:13" ht="13.8" x14ac:dyDescent="0.25">
      <c r="A32" s="199">
        <v>3</v>
      </c>
      <c r="E32" s="639"/>
      <c r="F32" s="639"/>
      <c r="G32" s="639"/>
      <c r="H32" s="639"/>
      <c r="I32" s="1"/>
      <c r="J32" s="1"/>
      <c r="K32" s="1"/>
      <c r="L32" s="1"/>
      <c r="M32" s="1"/>
    </row>
    <row r="33" spans="1:13" ht="78" customHeight="1" x14ac:dyDescent="0.25">
      <c r="A33" s="199">
        <v>3</v>
      </c>
      <c r="E33" s="639"/>
      <c r="F33" s="639"/>
      <c r="G33" s="639"/>
      <c r="H33" s="639"/>
      <c r="I33" s="1"/>
      <c r="J33" s="1"/>
      <c r="K33" s="1"/>
      <c r="L33" s="1"/>
      <c r="M33" s="1"/>
    </row>
    <row r="34" spans="1:13" ht="13.8" x14ac:dyDescent="0.25">
      <c r="A34" s="199">
        <v>3</v>
      </c>
      <c r="E34" s="639"/>
      <c r="F34" s="639"/>
      <c r="G34" s="639"/>
      <c r="H34" s="639"/>
      <c r="I34" s="1"/>
      <c r="J34" s="1"/>
      <c r="K34" s="1"/>
      <c r="L34" s="1"/>
      <c r="M34" s="1"/>
    </row>
    <row r="35" spans="1:13" ht="6.6" customHeight="1" x14ac:dyDescent="0.25">
      <c r="A35" s="199">
        <v>3</v>
      </c>
      <c r="E35" s="639"/>
      <c r="F35" s="639"/>
      <c r="G35" s="639"/>
      <c r="H35" s="639"/>
      <c r="I35" s="1"/>
      <c r="J35" s="1"/>
      <c r="K35" s="1"/>
      <c r="L35" s="1"/>
      <c r="M35" s="1"/>
    </row>
    <row r="36" spans="1:13" ht="13.8" x14ac:dyDescent="0.25">
      <c r="A36" s="199">
        <v>3</v>
      </c>
      <c r="B36" s="1" t="s">
        <v>208</v>
      </c>
      <c r="C36" s="199">
        <v>115</v>
      </c>
      <c r="E36" s="653" t="str">
        <f ca="1">INDEX(TBLStructure[Full Note Title],MATCH(C36,TBLStructure[Model Reference],0))</f>
        <v>7.1B: Administered - contingent assets and liabilities</v>
      </c>
      <c r="F36" s="654"/>
      <c r="G36" s="654"/>
      <c r="H36" s="654"/>
      <c r="I36" s="654"/>
      <c r="J36" s="654"/>
      <c r="K36" s="654"/>
      <c r="L36" s="654"/>
      <c r="M36" s="654"/>
    </row>
    <row r="37" spans="1:13" ht="15.6" customHeight="1" x14ac:dyDescent="0.25">
      <c r="A37" s="199">
        <v>3</v>
      </c>
      <c r="E37" s="991"/>
      <c r="F37" s="991"/>
      <c r="G37" s="991"/>
      <c r="H37" s="991"/>
      <c r="I37" s="991"/>
      <c r="J37" s="296"/>
      <c r="K37" s="296"/>
      <c r="L37" s="296"/>
      <c r="M37" s="296"/>
    </row>
    <row r="38" spans="1:13" x14ac:dyDescent="0.25">
      <c r="A38" s="199">
        <v>3</v>
      </c>
      <c r="E38" s="1031"/>
      <c r="F38" s="1033" t="s">
        <v>1117</v>
      </c>
      <c r="G38" s="1033"/>
      <c r="H38" s="1035" t="s">
        <v>1118</v>
      </c>
      <c r="I38" s="1035"/>
      <c r="J38" s="1037" t="s">
        <v>1144</v>
      </c>
      <c r="K38" s="1037"/>
      <c r="L38" s="1028"/>
      <c r="M38" s="1028"/>
    </row>
    <row r="39" spans="1:13" x14ac:dyDescent="0.25">
      <c r="A39" s="199">
        <v>3</v>
      </c>
      <c r="E39" s="1032"/>
      <c r="F39" s="1034"/>
      <c r="G39" s="1034"/>
      <c r="H39" s="1036"/>
      <c r="I39" s="1036"/>
      <c r="J39" s="1038"/>
      <c r="K39" s="1038"/>
      <c r="L39" s="1029" t="s">
        <v>776</v>
      </c>
      <c r="M39" s="1029"/>
    </row>
    <row r="40" spans="1:13" x14ac:dyDescent="0.25">
      <c r="A40" s="199">
        <v>3</v>
      </c>
      <c r="E40" s="296"/>
      <c r="F40" s="297" t="str">
        <f>Contents!F3</f>
        <v>20X2</v>
      </c>
      <c r="G40" s="298" t="str">
        <f>Contents!F4</f>
        <v>20X1</v>
      </c>
      <c r="H40" s="297" t="str">
        <f>Contents!F3</f>
        <v>20X2</v>
      </c>
      <c r="I40" s="298" t="str">
        <f>Contents!F4</f>
        <v>20X1</v>
      </c>
      <c r="J40" s="297" t="str">
        <f>Contents!F3</f>
        <v>20X2</v>
      </c>
      <c r="K40" s="298" t="str">
        <f>Contents!F4</f>
        <v>20X1</v>
      </c>
      <c r="L40" s="297" t="str">
        <f>Contents!F3</f>
        <v>20X2</v>
      </c>
      <c r="M40" s="298" t="str">
        <f>Contents!F4</f>
        <v>20X1</v>
      </c>
    </row>
    <row r="41" spans="1:13" x14ac:dyDescent="0.25">
      <c r="A41" s="199">
        <v>3</v>
      </c>
      <c r="E41" s="457"/>
      <c r="F41" s="656" t="s">
        <v>258</v>
      </c>
      <c r="G41" s="657" t="s">
        <v>258</v>
      </c>
      <c r="H41" s="656" t="s">
        <v>258</v>
      </c>
      <c r="I41" s="657" t="s">
        <v>258</v>
      </c>
      <c r="J41" s="656" t="s">
        <v>258</v>
      </c>
      <c r="K41" s="657" t="s">
        <v>258</v>
      </c>
      <c r="L41" s="656" t="s">
        <v>258</v>
      </c>
      <c r="M41" s="657" t="s">
        <v>258</v>
      </c>
    </row>
    <row r="42" spans="1:13" x14ac:dyDescent="0.25">
      <c r="A42" s="199">
        <v>3</v>
      </c>
      <c r="E42" s="307" t="s">
        <v>1121</v>
      </c>
      <c r="F42" s="658"/>
      <c r="G42" s="659"/>
      <c r="H42" s="658"/>
      <c r="I42" s="659"/>
      <c r="J42" s="658"/>
      <c r="K42" s="659"/>
      <c r="L42" s="658"/>
      <c r="M42" s="659"/>
    </row>
    <row r="43" spans="1:13" ht="23.4" x14ac:dyDescent="0.25">
      <c r="A43" s="199">
        <v>3</v>
      </c>
      <c r="E43" s="660" t="s">
        <v>1122</v>
      </c>
      <c r="F43" s="120">
        <v>0</v>
      </c>
      <c r="G43" s="121">
        <v>0</v>
      </c>
      <c r="H43" s="120">
        <v>0</v>
      </c>
      <c r="I43" s="121">
        <v>0</v>
      </c>
      <c r="J43" s="120">
        <v>0</v>
      </c>
      <c r="K43" s="121">
        <v>0</v>
      </c>
      <c r="L43" s="120">
        <f t="shared" ref="L43:M47" si="4">F43+H43+J43</f>
        <v>0</v>
      </c>
      <c r="M43" s="121">
        <f t="shared" si="4"/>
        <v>0</v>
      </c>
    </row>
    <row r="44" spans="1:13" ht="23.4" x14ac:dyDescent="0.25">
      <c r="A44" s="199">
        <v>3</v>
      </c>
      <c r="E44" s="660" t="s">
        <v>1123</v>
      </c>
      <c r="F44" s="120">
        <v>0</v>
      </c>
      <c r="G44" s="121">
        <v>0</v>
      </c>
      <c r="H44" s="120">
        <v>0</v>
      </c>
      <c r="I44" s="121">
        <v>0</v>
      </c>
      <c r="J44" s="120">
        <v>0</v>
      </c>
      <c r="K44" s="121">
        <v>0</v>
      </c>
      <c r="L44" s="120">
        <f>F44+H44+J44</f>
        <v>0</v>
      </c>
      <c r="M44" s="121">
        <f t="shared" si="4"/>
        <v>0</v>
      </c>
    </row>
    <row r="45" spans="1:13" x14ac:dyDescent="0.25">
      <c r="A45" s="199">
        <v>3</v>
      </c>
      <c r="E45" s="308" t="s">
        <v>1124</v>
      </c>
      <c r="F45" s="120">
        <v>0</v>
      </c>
      <c r="G45" s="121">
        <v>0</v>
      </c>
      <c r="H45" s="120">
        <v>0</v>
      </c>
      <c r="I45" s="121">
        <v>0</v>
      </c>
      <c r="J45" s="120">
        <v>0</v>
      </c>
      <c r="K45" s="121">
        <v>0</v>
      </c>
      <c r="L45" s="120">
        <f t="shared" si="4"/>
        <v>0</v>
      </c>
      <c r="M45" s="121">
        <f t="shared" si="4"/>
        <v>0</v>
      </c>
    </row>
    <row r="46" spans="1:13" x14ac:dyDescent="0.25">
      <c r="A46" s="199">
        <v>3</v>
      </c>
      <c r="E46" s="308" t="s">
        <v>1125</v>
      </c>
      <c r="F46" s="120">
        <v>0</v>
      </c>
      <c r="G46" s="121">
        <v>0</v>
      </c>
      <c r="H46" s="120">
        <v>0</v>
      </c>
      <c r="I46" s="121">
        <v>0</v>
      </c>
      <c r="J46" s="120">
        <v>0</v>
      </c>
      <c r="K46" s="121">
        <v>0</v>
      </c>
      <c r="L46" s="120">
        <f t="shared" si="4"/>
        <v>0</v>
      </c>
      <c r="M46" s="121">
        <f t="shared" si="4"/>
        <v>0</v>
      </c>
    </row>
    <row r="47" spans="1:13" x14ac:dyDescent="0.25">
      <c r="A47" s="199">
        <v>3</v>
      </c>
      <c r="E47" s="308" t="s">
        <v>1126</v>
      </c>
      <c r="F47" s="120">
        <v>0</v>
      </c>
      <c r="G47" s="121">
        <v>0</v>
      </c>
      <c r="H47" s="120">
        <v>0</v>
      </c>
      <c r="I47" s="121">
        <v>0</v>
      </c>
      <c r="J47" s="120">
        <v>0</v>
      </c>
      <c r="K47" s="121">
        <v>0</v>
      </c>
      <c r="L47" s="120">
        <f t="shared" si="4"/>
        <v>0</v>
      </c>
      <c r="M47" s="121">
        <f t="shared" si="4"/>
        <v>0</v>
      </c>
    </row>
    <row r="48" spans="1:13" x14ac:dyDescent="0.25">
      <c r="A48" s="199">
        <v>3</v>
      </c>
      <c r="E48" s="458" t="s">
        <v>1127</v>
      </c>
      <c r="F48" s="112">
        <f>SUM(F42:F47)</f>
        <v>0</v>
      </c>
      <c r="G48" s="113">
        <f t="shared" ref="G48:K48" si="5">SUM(G42:G47)</f>
        <v>0</v>
      </c>
      <c r="H48" s="112">
        <f t="shared" si="5"/>
        <v>0</v>
      </c>
      <c r="I48" s="113">
        <f t="shared" si="5"/>
        <v>0</v>
      </c>
      <c r="J48" s="112">
        <f t="shared" si="5"/>
        <v>0</v>
      </c>
      <c r="K48" s="113">
        <f t="shared" si="5"/>
        <v>0</v>
      </c>
      <c r="L48" s="112">
        <f>F48+H48+J48</f>
        <v>0</v>
      </c>
      <c r="M48" s="113">
        <f>G48+I48+K48</f>
        <v>0</v>
      </c>
    </row>
    <row r="49" spans="1:13" x14ac:dyDescent="0.25">
      <c r="A49" s="199">
        <v>3</v>
      </c>
      <c r="E49" s="661"/>
      <c r="F49" s="662"/>
      <c r="G49" s="662"/>
      <c r="H49" s="662"/>
      <c r="I49" s="662"/>
      <c r="J49" s="662"/>
      <c r="K49" s="662"/>
      <c r="L49" s="662"/>
      <c r="M49" s="662"/>
    </row>
    <row r="50" spans="1:13" x14ac:dyDescent="0.25">
      <c r="A50" s="199">
        <v>3</v>
      </c>
      <c r="E50" s="307" t="s">
        <v>1128</v>
      </c>
      <c r="F50" s="658"/>
      <c r="G50" s="659"/>
      <c r="H50" s="658"/>
      <c r="I50" s="659"/>
      <c r="J50" s="658"/>
      <c r="K50" s="659"/>
      <c r="L50" s="658"/>
      <c r="M50" s="659"/>
    </row>
    <row r="51" spans="1:13" ht="23.4" x14ac:dyDescent="0.25">
      <c r="A51" s="199">
        <v>3</v>
      </c>
      <c r="E51" s="660" t="s">
        <v>1122</v>
      </c>
      <c r="F51" s="120">
        <v>0</v>
      </c>
      <c r="G51" s="121">
        <v>0</v>
      </c>
      <c r="H51" s="120">
        <v>0</v>
      </c>
      <c r="I51" s="121">
        <v>0</v>
      </c>
      <c r="J51" s="120">
        <v>0</v>
      </c>
      <c r="K51" s="121">
        <v>0</v>
      </c>
      <c r="L51" s="120">
        <f t="shared" ref="L51:M56" si="6">F51+H51+J51</f>
        <v>0</v>
      </c>
      <c r="M51" s="121">
        <f t="shared" si="6"/>
        <v>0</v>
      </c>
    </row>
    <row r="52" spans="1:13" ht="23.4" x14ac:dyDescent="0.25">
      <c r="A52" s="199">
        <v>3</v>
      </c>
      <c r="E52" s="660" t="s">
        <v>1129</v>
      </c>
      <c r="F52" s="120">
        <v>0</v>
      </c>
      <c r="G52" s="121">
        <v>0</v>
      </c>
      <c r="H52" s="120">
        <v>0</v>
      </c>
      <c r="I52" s="121">
        <v>0</v>
      </c>
      <c r="J52" s="120">
        <v>0</v>
      </c>
      <c r="K52" s="121">
        <v>0</v>
      </c>
      <c r="L52" s="120">
        <f t="shared" si="6"/>
        <v>0</v>
      </c>
      <c r="M52" s="121">
        <f t="shared" si="6"/>
        <v>0</v>
      </c>
    </row>
    <row r="53" spans="1:13" x14ac:dyDescent="0.25">
      <c r="A53" s="199">
        <v>3</v>
      </c>
      <c r="E53" s="308" t="s">
        <v>1124</v>
      </c>
      <c r="F53" s="120">
        <v>0</v>
      </c>
      <c r="G53" s="121">
        <v>0</v>
      </c>
      <c r="H53" s="120">
        <v>0</v>
      </c>
      <c r="I53" s="121">
        <v>0</v>
      </c>
      <c r="J53" s="120">
        <v>0</v>
      </c>
      <c r="K53" s="121">
        <v>0</v>
      </c>
      <c r="L53" s="120">
        <f t="shared" si="6"/>
        <v>0</v>
      </c>
      <c r="M53" s="121">
        <f t="shared" si="6"/>
        <v>0</v>
      </c>
    </row>
    <row r="54" spans="1:13" x14ac:dyDescent="0.25">
      <c r="A54" s="199">
        <v>3</v>
      </c>
      <c r="E54" s="308" t="s">
        <v>1130</v>
      </c>
      <c r="F54" s="120">
        <v>0</v>
      </c>
      <c r="G54" s="121">
        <v>0</v>
      </c>
      <c r="H54" s="120">
        <v>0</v>
      </c>
      <c r="I54" s="121">
        <v>0</v>
      </c>
      <c r="J54" s="120">
        <v>0</v>
      </c>
      <c r="K54" s="121">
        <v>0</v>
      </c>
      <c r="L54" s="120">
        <f t="shared" si="6"/>
        <v>0</v>
      </c>
      <c r="M54" s="121">
        <f t="shared" si="6"/>
        <v>0</v>
      </c>
    </row>
    <row r="55" spans="1:13" x14ac:dyDescent="0.25">
      <c r="A55" s="199">
        <v>3</v>
      </c>
      <c r="E55" s="308" t="s">
        <v>1131</v>
      </c>
      <c r="F55" s="120">
        <v>0</v>
      </c>
      <c r="G55" s="121">
        <v>0</v>
      </c>
      <c r="H55" s="120">
        <v>0</v>
      </c>
      <c r="I55" s="121">
        <v>0</v>
      </c>
      <c r="J55" s="120">
        <v>0</v>
      </c>
      <c r="K55" s="121">
        <v>0</v>
      </c>
      <c r="L55" s="120">
        <f t="shared" si="6"/>
        <v>0</v>
      </c>
      <c r="M55" s="121">
        <f t="shared" si="6"/>
        <v>0</v>
      </c>
    </row>
    <row r="56" spans="1:13" x14ac:dyDescent="0.25">
      <c r="A56" s="199">
        <v>3</v>
      </c>
      <c r="E56" s="458" t="s">
        <v>1132</v>
      </c>
      <c r="F56" s="112">
        <f t="shared" ref="F56:K56" si="7">SUM(F50:F55)</f>
        <v>0</v>
      </c>
      <c r="G56" s="113">
        <f t="shared" si="7"/>
        <v>0</v>
      </c>
      <c r="H56" s="112">
        <f t="shared" si="7"/>
        <v>0</v>
      </c>
      <c r="I56" s="113">
        <f t="shared" si="7"/>
        <v>0</v>
      </c>
      <c r="J56" s="112">
        <f t="shared" si="7"/>
        <v>0</v>
      </c>
      <c r="K56" s="113">
        <f t="shared" si="7"/>
        <v>0</v>
      </c>
      <c r="L56" s="112">
        <f t="shared" si="6"/>
        <v>0</v>
      </c>
      <c r="M56" s="113">
        <f t="shared" si="6"/>
        <v>0</v>
      </c>
    </row>
    <row r="57" spans="1:13" ht="23.4" x14ac:dyDescent="0.25">
      <c r="A57" s="199">
        <v>3</v>
      </c>
      <c r="E57" s="506" t="s">
        <v>1133</v>
      </c>
      <c r="F57" s="1025"/>
      <c r="G57" s="1025"/>
      <c r="H57" s="1025"/>
      <c r="I57" s="1025"/>
      <c r="J57" s="663"/>
      <c r="K57" s="663"/>
      <c r="L57" s="112">
        <f>L48-L56</f>
        <v>0</v>
      </c>
      <c r="M57" s="113">
        <f>M48-M56</f>
        <v>0</v>
      </c>
    </row>
    <row r="58" spans="1:13" x14ac:dyDescent="0.25">
      <c r="E58" s="306"/>
      <c r="F58" s="664"/>
      <c r="G58" s="664"/>
      <c r="H58" s="664"/>
      <c r="I58" s="664"/>
      <c r="J58" s="665"/>
      <c r="K58" s="665"/>
      <c r="L58" s="120"/>
      <c r="M58" s="121"/>
    </row>
    <row r="59" spans="1:13" x14ac:dyDescent="0.25">
      <c r="A59" s="199">
        <v>3</v>
      </c>
      <c r="D59" s="4"/>
      <c r="E59" s="1026" t="s">
        <v>1145</v>
      </c>
      <c r="F59" s="1026"/>
      <c r="G59" s="1026"/>
      <c r="H59" s="1026"/>
      <c r="I59" s="1026"/>
      <c r="J59" s="296"/>
      <c r="K59" s="296"/>
      <c r="L59" s="296"/>
      <c r="M59" s="296"/>
    </row>
    <row r="60" spans="1:13" ht="4.95" customHeight="1" x14ac:dyDescent="0.25">
      <c r="A60" s="199">
        <v>3</v>
      </c>
      <c r="E60" s="304"/>
      <c r="F60" s="327"/>
      <c r="G60" s="327"/>
      <c r="H60" s="327"/>
      <c r="I60" s="327"/>
      <c r="J60" s="296"/>
      <c r="K60" s="296"/>
      <c r="L60" s="296"/>
      <c r="M60" s="296"/>
    </row>
    <row r="61" spans="1:13" ht="28.95" customHeight="1" x14ac:dyDescent="0.25">
      <c r="A61" s="199">
        <v>3</v>
      </c>
      <c r="D61" s="198" t="s">
        <v>1137</v>
      </c>
      <c r="E61" s="971" t="s">
        <v>1146</v>
      </c>
      <c r="F61" s="971"/>
      <c r="G61" s="971"/>
      <c r="H61" s="971"/>
      <c r="I61" s="971"/>
      <c r="J61" s="1027"/>
      <c r="K61" s="1027"/>
      <c r="L61" s="1027"/>
      <c r="M61" s="1027"/>
    </row>
    <row r="62" spans="1:13" ht="28.95" customHeight="1" x14ac:dyDescent="0.25">
      <c r="A62" s="199">
        <v>3</v>
      </c>
      <c r="D62" s="198" t="s">
        <v>1139</v>
      </c>
      <c r="E62" s="971" t="s">
        <v>1140</v>
      </c>
      <c r="F62" s="971"/>
      <c r="G62" s="971"/>
      <c r="H62" s="971"/>
      <c r="I62" s="971"/>
      <c r="J62" s="1027"/>
      <c r="K62" s="1027"/>
      <c r="L62" s="1027"/>
      <c r="M62" s="1027"/>
    </row>
    <row r="63" spans="1:13" ht="6.6" customHeight="1" x14ac:dyDescent="0.25">
      <c r="A63" s="199">
        <v>3</v>
      </c>
      <c r="E63" s="323"/>
      <c r="F63" s="323"/>
      <c r="G63" s="323"/>
      <c r="H63" s="323"/>
      <c r="I63" s="323"/>
      <c r="J63" s="296"/>
      <c r="K63" s="296"/>
      <c r="L63" s="296"/>
      <c r="M63" s="296"/>
    </row>
    <row r="64" spans="1:13" ht="12.75" customHeight="1" x14ac:dyDescent="0.25">
      <c r="A64" s="199">
        <v>3</v>
      </c>
      <c r="D64" s="928" t="s">
        <v>1141</v>
      </c>
      <c r="E64" s="1026" t="s">
        <v>1147</v>
      </c>
      <c r="F64" s="1026"/>
      <c r="G64" s="1026"/>
      <c r="H64" s="1026"/>
      <c r="I64" s="1026"/>
      <c r="J64" s="296"/>
      <c r="K64" s="296"/>
      <c r="L64" s="296"/>
      <c r="M64" s="296"/>
    </row>
    <row r="65" spans="1:13" ht="42" customHeight="1" x14ac:dyDescent="0.25">
      <c r="A65" s="199">
        <v>3</v>
      </c>
      <c r="D65" s="928"/>
      <c r="E65" s="971" t="s">
        <v>1148</v>
      </c>
      <c r="F65" s="971"/>
      <c r="G65" s="971"/>
      <c r="H65" s="971"/>
      <c r="I65" s="971"/>
      <c r="J65" s="1027"/>
      <c r="K65" s="1027"/>
      <c r="L65" s="1027"/>
      <c r="M65" s="1027"/>
    </row>
    <row r="66" spans="1:13" x14ac:dyDescent="0.25">
      <c r="A66" s="199">
        <v>3</v>
      </c>
      <c r="E66" s="323"/>
      <c r="F66" s="323"/>
      <c r="G66" s="323"/>
      <c r="H66" s="323"/>
      <c r="I66" s="323"/>
      <c r="J66" s="296"/>
      <c r="K66" s="296"/>
      <c r="L66" s="296"/>
      <c r="M66" s="296"/>
    </row>
    <row r="67" spans="1:13" ht="93.6" customHeight="1" x14ac:dyDescent="0.25">
      <c r="A67" s="199">
        <v>3</v>
      </c>
      <c r="E67" s="323"/>
      <c r="F67" s="323"/>
      <c r="G67" s="323"/>
      <c r="H67" s="323"/>
      <c r="I67" s="323"/>
      <c r="J67" s="296"/>
      <c r="K67" s="296"/>
      <c r="L67" s="296"/>
      <c r="M67" s="296"/>
    </row>
    <row r="68" spans="1:13" x14ac:dyDescent="0.25">
      <c r="A68" s="199">
        <v>3</v>
      </c>
      <c r="E68" s="323"/>
      <c r="F68" s="323"/>
      <c r="G68" s="323"/>
      <c r="H68" s="323"/>
      <c r="I68" s="323"/>
      <c r="J68" s="296"/>
      <c r="K68" s="296"/>
      <c r="L68" s="296"/>
      <c r="M68" s="296"/>
    </row>
  </sheetData>
  <mergeCells count="28">
    <mergeCell ref="L5:M5"/>
    <mergeCell ref="J6:K6"/>
    <mergeCell ref="L6:M6"/>
    <mergeCell ref="B1:C1"/>
    <mergeCell ref="D5:D7"/>
    <mergeCell ref="F5:G6"/>
    <mergeCell ref="H5:I6"/>
    <mergeCell ref="J5:K5"/>
    <mergeCell ref="L38:M38"/>
    <mergeCell ref="L39:M39"/>
    <mergeCell ref="E25:M25"/>
    <mergeCell ref="E27:M27"/>
    <mergeCell ref="E28:M28"/>
    <mergeCell ref="E29:M29"/>
    <mergeCell ref="E30:M30"/>
    <mergeCell ref="E31:M31"/>
    <mergeCell ref="E37:I37"/>
    <mergeCell ref="E38:E39"/>
    <mergeCell ref="F38:G39"/>
    <mergeCell ref="H38:I39"/>
    <mergeCell ref="J38:K39"/>
    <mergeCell ref="F57:I57"/>
    <mergeCell ref="E59:I59"/>
    <mergeCell ref="E61:M61"/>
    <mergeCell ref="E62:M62"/>
    <mergeCell ref="D64:D65"/>
    <mergeCell ref="E64:I64"/>
    <mergeCell ref="E65:M65"/>
  </mergeCells>
  <printOptions horizontalCentered="1"/>
  <pageMargins left="0.23622047244094491" right="0.23622047244094491" top="0.74803149606299213" bottom="0.74803149606299213" header="0.31496062992125984" footer="0.31496062992125984"/>
  <pageSetup paperSize="9" scale="98" fitToWidth="0" fitToHeight="0" orientation="portrait" r:id="rId1"/>
  <rowBreaks count="1" manualBreakCount="1">
    <brk id="35" min="4" max="12" man="1"/>
  </rowBreaks>
  <customProperties>
    <customPr name="_pios_id" r:id="rId2"/>
  </customProperties>
  <drawing r:id="rId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FB0E2-EE77-4CB5-876D-FBA428514753}">
  <sheetPr codeName="Sheet36">
    <tabColor theme="0" tint="-0.499984740745262"/>
  </sheetPr>
  <dimension ref="A1:J162"/>
  <sheetViews>
    <sheetView showGridLines="0" view="pageBreakPreview" topLeftCell="D1" zoomScaleNormal="100" zoomScaleSheetLayoutView="100" workbookViewId="0">
      <selection activeCell="J138" sqref="J138"/>
    </sheetView>
  </sheetViews>
  <sheetFormatPr defaultRowHeight="13.2" x14ac:dyDescent="0.25"/>
  <cols>
    <col min="1" max="1" width="6.5546875" style="199" hidden="1" customWidth="1"/>
    <col min="2" max="2" width="10.77734375" style="199" hidden="1" customWidth="1"/>
    <col min="3" max="3" width="5.21875" style="199" hidden="1" customWidth="1"/>
    <col min="4" max="4" width="17.44140625" style="249" customWidth="1"/>
    <col min="5" max="5" width="31.21875" style="201" customWidth="1"/>
    <col min="6" max="6" width="10.21875" style="201" customWidth="1"/>
    <col min="7" max="7" width="11.5546875" style="201" customWidth="1"/>
    <col min="8" max="8" width="11.21875" style="201" customWidth="1"/>
    <col min="9" max="10" width="10.77734375" style="201" customWidth="1"/>
    <col min="11" max="9670" width="9.109375" style="199"/>
    <col min="9671" max="9671" width="9.21875" style="199" customWidth="1"/>
    <col min="9672" max="16384" width="9.109375" style="199"/>
  </cols>
  <sheetData>
    <row r="1" spans="1:10" x14ac:dyDescent="0.25">
      <c r="A1" s="199" t="s">
        <v>0</v>
      </c>
      <c r="B1" s="957" t="s">
        <v>206</v>
      </c>
      <c r="C1" s="957"/>
      <c r="D1" s="249" t="s">
        <v>875</v>
      </c>
    </row>
    <row r="2" spans="1:10" x14ac:dyDescent="0.25">
      <c r="A2" s="199">
        <v>3</v>
      </c>
      <c r="B2" s="199" t="s">
        <v>497</v>
      </c>
      <c r="C2" s="199">
        <v>116</v>
      </c>
      <c r="E2" s="210" t="str">
        <f ca="1">INDEX(TBLStructure[Number],MATCH(C2,TBLStructure[Model Reference],0))&amp;"."&amp;INDEX(TBLStructure[Sub Number],MATCH(C2,TBLStructure[Model Reference],0))&amp;" "&amp;INDEX(TBLStructure[Sub-category],MATCH(C2,TBLStructure[Model Reference],0))</f>
        <v>7.2 Financial Instruments</v>
      </c>
      <c r="F2" s="210"/>
      <c r="G2" s="210"/>
      <c r="H2" s="210"/>
      <c r="I2" s="210"/>
      <c r="J2" s="210"/>
    </row>
    <row r="3" spans="1:10" s="201" customFormat="1" x14ac:dyDescent="0.25">
      <c r="A3" s="199">
        <v>3</v>
      </c>
      <c r="D3" s="666"/>
      <c r="E3" s="195"/>
      <c r="F3" s="195"/>
      <c r="G3" s="195"/>
      <c r="H3" s="667"/>
      <c r="I3" s="368" t="str">
        <f>Contents!F3</f>
        <v>20X2</v>
      </c>
      <c r="J3" s="369" t="str">
        <f>Contents!F4</f>
        <v>20X1</v>
      </c>
    </row>
    <row r="4" spans="1:10" s="201" customFormat="1" ht="15" customHeight="1" thickBot="1" x14ac:dyDescent="0.3">
      <c r="A4" s="199">
        <v>3</v>
      </c>
      <c r="D4" s="920" t="s">
        <v>1149</v>
      </c>
      <c r="E4" s="216"/>
      <c r="F4" s="216"/>
      <c r="G4" s="216"/>
      <c r="H4" s="668"/>
      <c r="I4" s="265" t="s">
        <v>258</v>
      </c>
      <c r="J4" s="266" t="s">
        <v>258</v>
      </c>
    </row>
    <row r="5" spans="1:10" s="201" customFormat="1" ht="7.35" customHeight="1" x14ac:dyDescent="0.25">
      <c r="A5" s="199">
        <v>3</v>
      </c>
      <c r="D5" s="920"/>
      <c r="I5" s="420"/>
      <c r="J5" s="669"/>
    </row>
    <row r="6" spans="1:10" s="201" customFormat="1" ht="12" customHeight="1" x14ac:dyDescent="0.25">
      <c r="A6" s="199">
        <v>3</v>
      </c>
      <c r="B6" s="1" t="s">
        <v>208</v>
      </c>
      <c r="C6" s="1">
        <v>116</v>
      </c>
      <c r="D6" s="920"/>
      <c r="E6" s="399" t="str">
        <f ca="1">INDEX(TBLStructure[Full Note Title],MATCH(C6,TBLStructure[Model Reference],0))</f>
        <v>7.2A: Categories of financial instruments</v>
      </c>
      <c r="F6" s="399"/>
      <c r="G6" s="399"/>
      <c r="H6" s="399"/>
    </row>
    <row r="7" spans="1:10" s="201" customFormat="1" ht="12" customHeight="1" x14ac:dyDescent="0.25">
      <c r="A7" s="199">
        <v>3</v>
      </c>
      <c r="D7" s="281" t="s">
        <v>1150</v>
      </c>
      <c r="E7" s="235" t="s">
        <v>1151</v>
      </c>
      <c r="F7" s="235"/>
      <c r="G7" s="235"/>
      <c r="H7" s="235"/>
      <c r="I7" s="90"/>
      <c r="J7" s="670"/>
    </row>
    <row r="8" spans="1:10" s="201" customFormat="1" ht="12" customHeight="1" x14ac:dyDescent="0.25">
      <c r="A8" s="199">
        <v>3</v>
      </c>
      <c r="D8" s="281" t="s">
        <v>1152</v>
      </c>
      <c r="E8" s="262" t="s">
        <v>767</v>
      </c>
      <c r="F8" s="235"/>
      <c r="G8" s="235"/>
      <c r="H8" s="31"/>
      <c r="I8" s="31">
        <v>0</v>
      </c>
      <c r="J8" s="418">
        <v>0</v>
      </c>
    </row>
    <row r="9" spans="1:10" s="201" customFormat="1" ht="12" customHeight="1" x14ac:dyDescent="0.25">
      <c r="A9" s="199">
        <v>3</v>
      </c>
      <c r="D9" s="281"/>
      <c r="E9" s="235" t="s">
        <v>1153</v>
      </c>
      <c r="F9" s="235"/>
      <c r="G9" s="235"/>
      <c r="H9" s="31"/>
      <c r="I9" s="60">
        <f>SUM(I7:I8)</f>
        <v>0</v>
      </c>
      <c r="J9" s="580">
        <f>SUM(J7:J8)</f>
        <v>0</v>
      </c>
    </row>
    <row r="10" spans="1:10" s="201" customFormat="1" ht="12" customHeight="1" x14ac:dyDescent="0.25">
      <c r="A10" s="199">
        <v>3</v>
      </c>
      <c r="D10" s="281"/>
      <c r="E10" s="235"/>
      <c r="F10" s="235"/>
      <c r="G10" s="235"/>
      <c r="H10" s="235"/>
      <c r="I10" s="90"/>
      <c r="J10" s="642"/>
    </row>
    <row r="11" spans="1:10" s="201" customFormat="1" ht="23.25" customHeight="1" x14ac:dyDescent="0.25">
      <c r="A11" s="199">
        <v>3</v>
      </c>
      <c r="D11" s="281" t="s">
        <v>1154</v>
      </c>
      <c r="E11" s="1042" t="s">
        <v>1155</v>
      </c>
      <c r="F11" s="1042"/>
      <c r="G11" s="1042"/>
      <c r="H11" s="235"/>
      <c r="I11" s="90"/>
      <c r="J11" s="642"/>
    </row>
    <row r="12" spans="1:10" s="201" customFormat="1" ht="12" customHeight="1" x14ac:dyDescent="0.25">
      <c r="A12" s="199">
        <v>3</v>
      </c>
      <c r="D12" s="281"/>
      <c r="E12" s="262" t="s">
        <v>767</v>
      </c>
      <c r="F12" s="235"/>
      <c r="G12" s="235"/>
      <c r="H12" s="31"/>
      <c r="I12" s="31">
        <v>0</v>
      </c>
      <c r="J12" s="418">
        <v>0</v>
      </c>
    </row>
    <row r="13" spans="1:10" s="201" customFormat="1" ht="12" customHeight="1" x14ac:dyDescent="0.25">
      <c r="A13" s="199">
        <v>3</v>
      </c>
      <c r="D13" s="281"/>
      <c r="E13" s="1042" t="s">
        <v>1156</v>
      </c>
      <c r="F13" s="1042"/>
      <c r="G13" s="1042"/>
      <c r="H13" s="31"/>
      <c r="I13" s="60">
        <f>SUM(I12)</f>
        <v>0</v>
      </c>
      <c r="J13" s="60">
        <f>SUM(J12)</f>
        <v>0</v>
      </c>
    </row>
    <row r="14" spans="1:10" s="201" customFormat="1" ht="11.1" customHeight="1" x14ac:dyDescent="0.25">
      <c r="A14" s="199">
        <v>3</v>
      </c>
      <c r="D14" s="281"/>
      <c r="E14" s="235"/>
      <c r="F14" s="235"/>
      <c r="G14" s="235"/>
      <c r="H14" s="235"/>
      <c r="I14" s="90"/>
      <c r="J14" s="642"/>
    </row>
    <row r="15" spans="1:10" s="201" customFormat="1" ht="24" customHeight="1" x14ac:dyDescent="0.25">
      <c r="A15" s="199">
        <v>3</v>
      </c>
      <c r="D15" s="281" t="s">
        <v>1157</v>
      </c>
      <c r="E15" s="1042" t="s">
        <v>1158</v>
      </c>
      <c r="F15" s="1042"/>
      <c r="G15" s="1042"/>
      <c r="H15" s="235"/>
      <c r="I15" s="90"/>
      <c r="J15" s="642"/>
    </row>
    <row r="16" spans="1:10" s="201" customFormat="1" ht="12" customHeight="1" x14ac:dyDescent="0.25">
      <c r="A16" s="199">
        <v>3</v>
      </c>
      <c r="D16" s="281"/>
      <c r="E16" s="262" t="s">
        <v>767</v>
      </c>
      <c r="F16" s="235"/>
      <c r="G16" s="235"/>
      <c r="H16" s="31"/>
      <c r="I16" s="31">
        <v>0</v>
      </c>
      <c r="J16" s="418">
        <v>0</v>
      </c>
    </row>
    <row r="17" spans="1:10" s="201" customFormat="1" ht="22.2" customHeight="1" x14ac:dyDescent="0.25">
      <c r="A17" s="199">
        <v>3</v>
      </c>
      <c r="D17" s="281"/>
      <c r="E17" s="1042" t="s">
        <v>1159</v>
      </c>
      <c r="F17" s="1042"/>
      <c r="G17" s="1042"/>
      <c r="H17" s="31"/>
      <c r="I17" s="60">
        <f>SUM(I15:I16)</f>
        <v>0</v>
      </c>
      <c r="J17" s="580">
        <f>SUM(J15:J16)</f>
        <v>0</v>
      </c>
    </row>
    <row r="18" spans="1:10" s="201" customFormat="1" ht="12" customHeight="1" x14ac:dyDescent="0.25">
      <c r="A18" s="199">
        <v>3</v>
      </c>
      <c r="D18" s="281"/>
      <c r="E18" s="235"/>
      <c r="F18" s="235"/>
      <c r="G18" s="235"/>
      <c r="H18" s="235"/>
      <c r="I18" s="40"/>
      <c r="J18" s="600"/>
    </row>
    <row r="19" spans="1:10" s="201" customFormat="1" ht="12" customHeight="1" x14ac:dyDescent="0.25">
      <c r="A19" s="199">
        <v>2</v>
      </c>
      <c r="D19" s="281" t="s">
        <v>1160</v>
      </c>
      <c r="E19" s="1042" t="s">
        <v>1161</v>
      </c>
      <c r="F19" s="1042"/>
      <c r="G19" s="1042"/>
      <c r="H19" s="372"/>
      <c r="I19" s="28"/>
      <c r="J19" s="74"/>
    </row>
    <row r="20" spans="1:10" s="201" customFormat="1" ht="12" customHeight="1" x14ac:dyDescent="0.25">
      <c r="A20" s="199">
        <v>2</v>
      </c>
      <c r="D20" s="249"/>
      <c r="E20" s="262" t="s">
        <v>767</v>
      </c>
      <c r="F20" s="262"/>
      <c r="G20" s="262"/>
      <c r="H20" s="28"/>
      <c r="I20" s="31">
        <v>0</v>
      </c>
      <c r="J20" s="418">
        <v>0</v>
      </c>
    </row>
    <row r="21" spans="1:10" s="201" customFormat="1" x14ac:dyDescent="0.25">
      <c r="A21" s="199">
        <v>2</v>
      </c>
      <c r="D21" s="249"/>
      <c r="E21" s="1049" t="s">
        <v>1162</v>
      </c>
      <c r="F21" s="1049"/>
      <c r="G21" s="1049"/>
      <c r="H21" s="31"/>
      <c r="I21" s="60">
        <f>SUM(I19:I20)</f>
        <v>0</v>
      </c>
      <c r="J21" s="580">
        <f>SUM(J19:J20)</f>
        <v>0</v>
      </c>
    </row>
    <row r="22" spans="1:10" s="201" customFormat="1" x14ac:dyDescent="0.25">
      <c r="A22" s="199">
        <v>1</v>
      </c>
      <c r="D22" s="249"/>
      <c r="E22" s="567"/>
      <c r="F22" s="567"/>
      <c r="G22" s="567"/>
      <c r="H22" s="235"/>
      <c r="I22" s="40"/>
      <c r="J22" s="600"/>
    </row>
    <row r="23" spans="1:10" s="201" customFormat="1" hidden="1" x14ac:dyDescent="0.2">
      <c r="A23" s="201">
        <v>1</v>
      </c>
      <c r="D23" s="249"/>
      <c r="E23" s="1047" t="s">
        <v>1163</v>
      </c>
      <c r="F23" s="1047"/>
      <c r="G23" s="1047"/>
      <c r="H23" s="837"/>
      <c r="I23" s="827"/>
      <c r="J23" s="843"/>
    </row>
    <row r="24" spans="1:10" s="201" customFormat="1" ht="11.4" hidden="1" x14ac:dyDescent="0.2">
      <c r="A24" s="201">
        <v>1</v>
      </c>
      <c r="D24" s="249"/>
      <c r="E24" s="840" t="s">
        <v>767</v>
      </c>
      <c r="F24" s="840"/>
      <c r="G24" s="840"/>
      <c r="H24" s="827"/>
      <c r="I24" s="827">
        <v>0</v>
      </c>
      <c r="J24" s="843">
        <v>0</v>
      </c>
    </row>
    <row r="25" spans="1:10" s="201" customFormat="1" ht="11.4" hidden="1" x14ac:dyDescent="0.2">
      <c r="A25" s="201">
        <v>1</v>
      </c>
      <c r="D25" s="249"/>
      <c r="E25" s="1050" t="s">
        <v>1164</v>
      </c>
      <c r="F25" s="1050"/>
      <c r="G25" s="1050"/>
      <c r="H25" s="827"/>
      <c r="I25" s="829">
        <f>SUM(I23:I24)</f>
        <v>0</v>
      </c>
      <c r="J25" s="845">
        <f>SUM(J23:J24)</f>
        <v>0</v>
      </c>
    </row>
    <row r="26" spans="1:10" s="201" customFormat="1" ht="11.4" hidden="1" x14ac:dyDescent="0.2">
      <c r="A26" s="201">
        <v>1</v>
      </c>
      <c r="D26" s="249"/>
      <c r="E26" s="869"/>
      <c r="F26" s="870"/>
      <c r="G26" s="870"/>
      <c r="H26" s="871"/>
      <c r="I26" s="870"/>
      <c r="J26" s="870"/>
    </row>
    <row r="27" spans="1:10" s="201" customFormat="1" x14ac:dyDescent="0.25">
      <c r="A27" s="199">
        <v>3</v>
      </c>
      <c r="D27" s="249"/>
      <c r="E27" s="235" t="s">
        <v>265</v>
      </c>
      <c r="F27" s="235"/>
      <c r="G27" s="235"/>
      <c r="H27" s="673"/>
      <c r="I27" s="88">
        <f>I9+I13+I17+I21+I25</f>
        <v>0</v>
      </c>
      <c r="J27" s="643">
        <f>J9+J13+J17+J21+J25</f>
        <v>0</v>
      </c>
    </row>
    <row r="28" spans="1:10" s="201" customFormat="1" ht="12" customHeight="1" x14ac:dyDescent="0.25">
      <c r="A28" s="199">
        <v>3</v>
      </c>
      <c r="D28" s="249"/>
      <c r="I28" s="31"/>
      <c r="J28" s="32"/>
    </row>
    <row r="29" spans="1:10" s="201" customFormat="1" ht="12" customHeight="1" x14ac:dyDescent="0.25">
      <c r="A29" s="199">
        <v>3</v>
      </c>
      <c r="D29" s="249"/>
      <c r="E29" s="567" t="s">
        <v>1165</v>
      </c>
      <c r="F29" s="567"/>
      <c r="G29" s="567"/>
      <c r="H29" s="567"/>
      <c r="I29" s="31"/>
      <c r="J29" s="32"/>
    </row>
    <row r="30" spans="1:10" s="201" customFormat="1" ht="12" customHeight="1" x14ac:dyDescent="0.25">
      <c r="A30" s="199">
        <v>3</v>
      </c>
      <c r="D30" s="281" t="s">
        <v>1166</v>
      </c>
      <c r="E30" s="1044" t="s">
        <v>1167</v>
      </c>
      <c r="F30" s="1044"/>
      <c r="G30" s="372"/>
      <c r="H30" s="372"/>
      <c r="I30" s="31"/>
      <c r="J30" s="32"/>
    </row>
    <row r="31" spans="1:10" s="201" customFormat="1" ht="12" customHeight="1" x14ac:dyDescent="0.25">
      <c r="A31" s="199">
        <v>3</v>
      </c>
      <c r="D31" s="281"/>
      <c r="E31" s="262" t="s">
        <v>767</v>
      </c>
      <c r="F31" s="262"/>
      <c r="G31" s="262"/>
      <c r="H31" s="262"/>
      <c r="I31" s="31">
        <v>0</v>
      </c>
      <c r="J31" s="32">
        <v>0</v>
      </c>
    </row>
    <row r="32" spans="1:10" s="201" customFormat="1" ht="12" customHeight="1" x14ac:dyDescent="0.25">
      <c r="A32" s="199"/>
      <c r="D32" s="281" t="s">
        <v>1168</v>
      </c>
      <c r="E32" s="674" t="s">
        <v>1169</v>
      </c>
      <c r="F32" s="262"/>
      <c r="G32" s="262"/>
      <c r="H32" s="262"/>
      <c r="I32" s="31"/>
      <c r="J32" s="32"/>
    </row>
    <row r="33" spans="1:10" s="201" customFormat="1" ht="12" customHeight="1" x14ac:dyDescent="0.25">
      <c r="A33" s="199">
        <v>3</v>
      </c>
      <c r="D33" s="281"/>
      <c r="E33" s="1007" t="s">
        <v>1170</v>
      </c>
      <c r="F33" s="1007"/>
      <c r="G33" s="1007"/>
      <c r="H33" s="567"/>
      <c r="I33" s="60">
        <f>SUM(I30:I31)</f>
        <v>0</v>
      </c>
      <c r="J33" s="61">
        <f>SUM(J30:J31)</f>
        <v>0</v>
      </c>
    </row>
    <row r="34" spans="1:10" s="201" customFormat="1" x14ac:dyDescent="0.25">
      <c r="A34" s="199">
        <v>3</v>
      </c>
      <c r="D34" s="281"/>
      <c r="E34" s="567"/>
      <c r="F34" s="567"/>
      <c r="G34" s="567"/>
      <c r="H34" s="567"/>
      <c r="I34" s="90"/>
      <c r="J34" s="91"/>
    </row>
    <row r="35" spans="1:10" s="201" customFormat="1" x14ac:dyDescent="0.25">
      <c r="A35" s="199">
        <v>2</v>
      </c>
      <c r="D35" s="281" t="s">
        <v>1171</v>
      </c>
      <c r="E35" s="1042" t="s">
        <v>1172</v>
      </c>
      <c r="F35" s="1042"/>
      <c r="G35" s="1042"/>
      <c r="H35" s="372"/>
      <c r="I35" s="31"/>
      <c r="J35" s="32"/>
    </row>
    <row r="36" spans="1:10" s="201" customFormat="1" ht="12" customHeight="1" x14ac:dyDescent="0.25">
      <c r="A36" s="199">
        <v>3</v>
      </c>
      <c r="D36" s="249"/>
      <c r="E36" s="262" t="s">
        <v>767</v>
      </c>
      <c r="F36" s="262"/>
      <c r="G36" s="262"/>
      <c r="H36" s="262"/>
      <c r="I36" s="31">
        <v>0</v>
      </c>
      <c r="J36" s="32">
        <v>0</v>
      </c>
    </row>
    <row r="37" spans="1:10" s="201" customFormat="1" x14ac:dyDescent="0.25">
      <c r="A37" s="199"/>
      <c r="D37" s="281" t="s">
        <v>1168</v>
      </c>
      <c r="E37" s="674" t="s">
        <v>1169</v>
      </c>
      <c r="F37" s="262"/>
      <c r="G37" s="262"/>
      <c r="H37" s="262"/>
      <c r="I37" s="31"/>
      <c r="J37" s="32"/>
    </row>
    <row r="38" spans="1:10" s="201" customFormat="1" x14ac:dyDescent="0.25">
      <c r="A38" s="199">
        <v>2</v>
      </c>
      <c r="D38" s="249"/>
      <c r="E38" s="1049" t="s">
        <v>1173</v>
      </c>
      <c r="F38" s="1049"/>
      <c r="G38" s="1049"/>
      <c r="H38" s="567"/>
      <c r="I38" s="35">
        <f>SUM(I35:I36)</f>
        <v>0</v>
      </c>
      <c r="J38" s="36">
        <f>SUM(J35:J36)</f>
        <v>0</v>
      </c>
    </row>
    <row r="39" spans="1:10" s="201" customFormat="1" hidden="1" x14ac:dyDescent="0.25">
      <c r="A39" s="199">
        <v>3</v>
      </c>
      <c r="D39" s="249"/>
      <c r="E39" s="868"/>
      <c r="F39" s="868"/>
      <c r="G39" s="868"/>
      <c r="H39" s="868"/>
      <c r="I39" s="835"/>
      <c r="J39" s="836"/>
    </row>
    <row r="40" spans="1:10" s="201" customFormat="1" hidden="1" x14ac:dyDescent="0.2">
      <c r="A40" s="201">
        <v>1</v>
      </c>
      <c r="D40" s="249"/>
      <c r="E40" s="1047" t="s">
        <v>1174</v>
      </c>
      <c r="F40" s="1047"/>
      <c r="G40" s="1047"/>
      <c r="H40" s="837"/>
      <c r="I40" s="827"/>
      <c r="J40" s="828"/>
    </row>
    <row r="41" spans="1:10" s="201" customFormat="1" ht="11.4" hidden="1" x14ac:dyDescent="0.2">
      <c r="A41" s="201">
        <v>1</v>
      </c>
      <c r="D41" s="249"/>
      <c r="E41" s="840" t="s">
        <v>767</v>
      </c>
      <c r="F41" s="840"/>
      <c r="G41" s="840"/>
      <c r="H41" s="840"/>
      <c r="I41" s="827">
        <v>0</v>
      </c>
      <c r="J41" s="828">
        <v>0</v>
      </c>
    </row>
    <row r="42" spans="1:10" s="201" customFormat="1" ht="11.4" hidden="1" x14ac:dyDescent="0.2">
      <c r="A42" s="201">
        <v>1</v>
      </c>
      <c r="D42" s="249"/>
      <c r="E42" s="1048" t="s">
        <v>1175</v>
      </c>
      <c r="F42" s="1048"/>
      <c r="G42" s="1048"/>
      <c r="H42" s="868"/>
      <c r="I42" s="829">
        <f>SUM(I40:I41)</f>
        <v>0</v>
      </c>
      <c r="J42" s="830">
        <f>SUM(J40:J41)</f>
        <v>0</v>
      </c>
    </row>
    <row r="43" spans="1:10" s="201" customFormat="1" ht="11.4" x14ac:dyDescent="0.2">
      <c r="D43" s="249"/>
      <c r="E43" s="567"/>
      <c r="F43" s="567"/>
      <c r="G43" s="567"/>
      <c r="H43" s="567"/>
      <c r="I43" s="90"/>
      <c r="J43" s="91"/>
    </row>
    <row r="44" spans="1:10" s="201" customFormat="1" x14ac:dyDescent="0.25">
      <c r="A44" s="199">
        <v>3</v>
      </c>
      <c r="D44" s="249"/>
      <c r="E44" s="235" t="s">
        <v>1176</v>
      </c>
      <c r="F44" s="235"/>
      <c r="G44" s="235"/>
      <c r="H44" s="235"/>
      <c r="I44" s="88">
        <f>I38+I33+I42</f>
        <v>0</v>
      </c>
      <c r="J44" s="89">
        <f>J38+J33+J42</f>
        <v>0</v>
      </c>
    </row>
    <row r="45" spans="1:10" s="201" customFormat="1" ht="8.25" customHeight="1" x14ac:dyDescent="0.25">
      <c r="A45" s="199"/>
      <c r="D45" s="249"/>
      <c r="E45" s="235"/>
      <c r="F45" s="235"/>
      <c r="G45" s="235"/>
      <c r="H45" s="235"/>
      <c r="I45" s="90"/>
      <c r="J45" s="91"/>
    </row>
    <row r="46" spans="1:10" s="336" customFormat="1" ht="6.9" customHeight="1" x14ac:dyDescent="0.25">
      <c r="A46" s="258"/>
      <c r="D46" s="666"/>
      <c r="E46" s="415"/>
      <c r="F46" s="415"/>
      <c r="G46" s="415"/>
      <c r="H46" s="415"/>
      <c r="I46" s="675"/>
      <c r="J46" s="676"/>
    </row>
    <row r="47" spans="1:10" s="1045" customFormat="1" ht="13.2" customHeight="1" x14ac:dyDescent="0.3">
      <c r="A47" s="1045" t="s">
        <v>1177</v>
      </c>
    </row>
    <row r="48" spans="1:10" s="1045" customFormat="1" ht="13.2" customHeight="1" x14ac:dyDescent="0.3"/>
    <row r="49" s="1045" customFormat="1" ht="13.2" customHeight="1" x14ac:dyDescent="0.3"/>
    <row r="50" s="1045" customFormat="1" ht="13.2" customHeight="1" x14ac:dyDescent="0.3"/>
    <row r="51" s="1045" customFormat="1" ht="13.2" customHeight="1" x14ac:dyDescent="0.3"/>
    <row r="52" s="1045" customFormat="1" ht="13.2" customHeight="1" x14ac:dyDescent="0.3"/>
    <row r="53" s="1045" customFormat="1" ht="13.2" customHeight="1" x14ac:dyDescent="0.3"/>
    <row r="54" s="1045" customFormat="1" ht="13.2" customHeight="1" x14ac:dyDescent="0.3"/>
    <row r="55" s="1045" customFormat="1" ht="13.2" customHeight="1" x14ac:dyDescent="0.3"/>
    <row r="56" s="1045" customFormat="1" ht="13.2" customHeight="1" x14ac:dyDescent="0.3"/>
    <row r="57" s="1045" customFormat="1" ht="13.2" customHeight="1" x14ac:dyDescent="0.3"/>
    <row r="58" s="1045" customFormat="1" ht="13.2" customHeight="1" x14ac:dyDescent="0.3"/>
    <row r="59" s="1045" customFormat="1" ht="13.2" customHeight="1" x14ac:dyDescent="0.3"/>
    <row r="60" s="1045" customFormat="1" ht="13.2" customHeight="1" x14ac:dyDescent="0.3"/>
    <row r="61" s="1045" customFormat="1" ht="13.2" customHeight="1" x14ac:dyDescent="0.3"/>
    <row r="62" s="1045" customFormat="1" ht="13.2" customHeight="1" x14ac:dyDescent="0.3"/>
    <row r="63" s="1045" customFormat="1" ht="13.2" customHeight="1" x14ac:dyDescent="0.3"/>
    <row r="64" s="1045" customFormat="1" ht="13.2" customHeight="1" x14ac:dyDescent="0.3"/>
    <row r="65" s="1045" customFormat="1" ht="13.2" customHeight="1" x14ac:dyDescent="0.3"/>
    <row r="66" s="1045" customFormat="1" ht="13.2" customHeight="1" x14ac:dyDescent="0.3"/>
    <row r="67" s="1045" customFormat="1" ht="13.2" customHeight="1" x14ac:dyDescent="0.3"/>
    <row r="68" s="1045" customFormat="1" ht="13.2" customHeight="1" x14ac:dyDescent="0.3"/>
    <row r="69" s="1045" customFormat="1" ht="13.2" customHeight="1" x14ac:dyDescent="0.3"/>
    <row r="70" s="1045" customFormat="1" ht="13.2" customHeight="1" x14ac:dyDescent="0.3"/>
    <row r="71" s="1045" customFormat="1" ht="36.6" customHeight="1" x14ac:dyDescent="0.3"/>
    <row r="72" s="1045" customFormat="1" ht="13.2" customHeight="1" x14ac:dyDescent="0.3"/>
    <row r="73" s="1045" customFormat="1" ht="13.2" customHeight="1" x14ac:dyDescent="0.3"/>
    <row r="74" s="1045" customFormat="1" ht="13.2" customHeight="1" x14ac:dyDescent="0.3"/>
    <row r="75" s="1045" customFormat="1" ht="13.2" customHeight="1" x14ac:dyDescent="0.3"/>
    <row r="76" s="1045" customFormat="1" ht="13.2" customHeight="1" x14ac:dyDescent="0.3"/>
    <row r="77" s="1045" customFormat="1" ht="13.2" customHeight="1" x14ac:dyDescent="0.3"/>
    <row r="78" s="1045" customFormat="1" ht="43.95" customHeight="1" x14ac:dyDescent="0.3"/>
    <row r="79" s="1045" customFormat="1" ht="13.2" customHeight="1" x14ac:dyDescent="0.3"/>
    <row r="80" s="1045" customFormat="1" ht="13.2" customHeight="1" x14ac:dyDescent="0.3"/>
    <row r="81" spans="1:10" s="1045" customFormat="1" ht="13.2" customHeight="1" x14ac:dyDescent="0.3"/>
    <row r="82" spans="1:10" s="1045" customFormat="1" ht="13.2" customHeight="1" x14ac:dyDescent="0.3"/>
    <row r="83" spans="1:10" s="1045" customFormat="1" ht="13.2" customHeight="1" x14ac:dyDescent="0.3"/>
    <row r="84" spans="1:10" s="1045" customFormat="1" ht="20.7" customHeight="1" x14ac:dyDescent="0.3"/>
    <row r="85" spans="1:10" s="1045" customFormat="1" ht="16.2" customHeight="1" x14ac:dyDescent="0.3"/>
    <row r="86" spans="1:10" s="1045" customFormat="1" ht="16.5" customHeight="1" x14ac:dyDescent="0.3"/>
    <row r="87" spans="1:10" s="1045" customFormat="1" ht="16.5" customHeight="1" x14ac:dyDescent="0.3"/>
    <row r="88" spans="1:10" s="1045" customFormat="1" ht="16.5" customHeight="1" x14ac:dyDescent="0.3"/>
    <row r="89" spans="1:10" s="1045" customFormat="1" ht="16.5" customHeight="1" x14ac:dyDescent="0.3"/>
    <row r="90" spans="1:10" s="1045" customFormat="1" ht="13.2" customHeight="1" x14ac:dyDescent="0.3"/>
    <row r="91" spans="1:10" s="201" customFormat="1" ht="16.2" customHeight="1" x14ac:dyDescent="0.25">
      <c r="A91" s="199">
        <v>3</v>
      </c>
      <c r="D91" s="249"/>
      <c r="E91" s="195"/>
      <c r="F91" s="195"/>
      <c r="G91" s="195"/>
      <c r="H91" s="195"/>
      <c r="I91" s="368" t="str">
        <f>Contents!F3</f>
        <v>20X2</v>
      </c>
      <c r="J91" s="369" t="str">
        <f>Contents!F4</f>
        <v>20X1</v>
      </c>
    </row>
    <row r="92" spans="1:10" s="201" customFormat="1" ht="16.2" customHeight="1" thickBot="1" x14ac:dyDescent="0.3">
      <c r="A92" s="199">
        <v>3</v>
      </c>
      <c r="D92" s="249"/>
      <c r="E92" s="216"/>
      <c r="F92" s="216"/>
      <c r="G92" s="216"/>
      <c r="H92" s="216"/>
      <c r="I92" s="265" t="s">
        <v>258</v>
      </c>
      <c r="J92" s="266" t="s">
        <v>258</v>
      </c>
    </row>
    <row r="93" spans="1:10" s="201" customFormat="1" ht="12" customHeight="1" x14ac:dyDescent="0.25">
      <c r="A93" s="199">
        <v>3</v>
      </c>
      <c r="D93" s="249"/>
      <c r="E93" s="195"/>
      <c r="F93" s="195"/>
      <c r="G93" s="195"/>
      <c r="H93" s="195"/>
      <c r="I93" s="268"/>
      <c r="J93" s="269"/>
    </row>
    <row r="94" spans="1:10" s="201" customFormat="1" ht="12" customHeight="1" x14ac:dyDescent="0.25">
      <c r="A94" s="199">
        <v>3</v>
      </c>
      <c r="B94" s="1" t="s">
        <v>208</v>
      </c>
      <c r="C94" s="1">
        <v>117</v>
      </c>
      <c r="D94" s="62"/>
      <c r="E94" s="399" t="str">
        <f ca="1">INDEX(TBLStructure[Full Note Title],MATCH(C94,TBLStructure[Model Reference],0))</f>
        <v>7.2B: Net gains or losses on financial assets</v>
      </c>
      <c r="F94" s="399"/>
      <c r="G94" s="399"/>
      <c r="H94" s="399"/>
    </row>
    <row r="95" spans="1:10" s="201" customFormat="1" ht="12" customHeight="1" x14ac:dyDescent="0.25">
      <c r="A95" s="199">
        <v>3</v>
      </c>
      <c r="D95" s="916" t="s">
        <v>1178</v>
      </c>
      <c r="E95" s="372" t="s">
        <v>1151</v>
      </c>
      <c r="F95" s="372"/>
      <c r="G95" s="372"/>
      <c r="H95" s="372"/>
    </row>
    <row r="96" spans="1:10" s="201" customFormat="1" ht="12" customHeight="1" x14ac:dyDescent="0.25">
      <c r="A96" s="199">
        <v>3</v>
      </c>
      <c r="D96" s="916"/>
      <c r="E96" s="262" t="s">
        <v>1179</v>
      </c>
      <c r="F96" s="262"/>
      <c r="G96" s="262"/>
      <c r="H96" s="262"/>
      <c r="I96" s="28">
        <v>0</v>
      </c>
      <c r="J96" s="29">
        <v>0</v>
      </c>
    </row>
    <row r="97" spans="1:10" s="201" customFormat="1" ht="12" customHeight="1" x14ac:dyDescent="0.25">
      <c r="A97" s="199">
        <v>3</v>
      </c>
      <c r="D97" s="916"/>
      <c r="E97" s="262" t="s">
        <v>1180</v>
      </c>
      <c r="F97" s="262"/>
      <c r="G97" s="262"/>
      <c r="H97" s="262"/>
      <c r="I97" s="28">
        <v>0</v>
      </c>
      <c r="J97" s="29">
        <v>0</v>
      </c>
    </row>
    <row r="98" spans="1:10" s="201" customFormat="1" ht="12" customHeight="1" x14ac:dyDescent="0.25">
      <c r="A98" s="199">
        <v>3</v>
      </c>
      <c r="D98" s="249"/>
      <c r="E98" s="262" t="s">
        <v>1181</v>
      </c>
      <c r="F98" s="262"/>
      <c r="G98" s="262"/>
      <c r="H98" s="262"/>
      <c r="I98" s="28">
        <v>0</v>
      </c>
      <c r="J98" s="29">
        <v>0</v>
      </c>
    </row>
    <row r="99" spans="1:10" s="201" customFormat="1" ht="12" customHeight="1" x14ac:dyDescent="0.25">
      <c r="A99" s="199">
        <v>3</v>
      </c>
      <c r="D99" s="249"/>
      <c r="E99" s="262" t="s">
        <v>1182</v>
      </c>
      <c r="F99" s="262"/>
      <c r="G99" s="262"/>
      <c r="H99" s="262"/>
      <c r="I99" s="28">
        <v>0</v>
      </c>
      <c r="J99" s="29">
        <v>0</v>
      </c>
    </row>
    <row r="100" spans="1:10" s="201" customFormat="1" ht="12" customHeight="1" x14ac:dyDescent="0.25">
      <c r="A100" s="199">
        <v>3</v>
      </c>
      <c r="D100" s="249"/>
      <c r="E100" s="1044" t="s">
        <v>1183</v>
      </c>
      <c r="F100" s="1044"/>
      <c r="G100" s="1044"/>
      <c r="H100" s="372"/>
      <c r="I100" s="35">
        <f>SUM(I96:I99)</f>
        <v>0</v>
      </c>
      <c r="J100" s="35">
        <f>SUM(J96:J99)</f>
        <v>0</v>
      </c>
    </row>
    <row r="101" spans="1:10" s="201" customFormat="1" ht="12" customHeight="1" x14ac:dyDescent="0.25">
      <c r="A101" s="199">
        <v>3</v>
      </c>
      <c r="D101" s="249"/>
      <c r="E101" s="379"/>
      <c r="F101" s="379"/>
      <c r="G101" s="379"/>
      <c r="H101" s="379"/>
      <c r="I101" s="28"/>
      <c r="J101" s="29"/>
    </row>
    <row r="102" spans="1:10" s="201" customFormat="1" ht="27.6" customHeight="1" x14ac:dyDescent="0.25">
      <c r="A102" s="199">
        <v>3</v>
      </c>
      <c r="D102" s="916" t="s">
        <v>1184</v>
      </c>
      <c r="E102" s="1042" t="s">
        <v>1185</v>
      </c>
      <c r="F102" s="1042"/>
      <c r="G102" s="1042"/>
      <c r="H102" s="372"/>
      <c r="I102" s="28"/>
      <c r="J102" s="29"/>
    </row>
    <row r="103" spans="1:10" s="201" customFormat="1" ht="12" customHeight="1" x14ac:dyDescent="0.25">
      <c r="A103" s="199">
        <v>3</v>
      </c>
      <c r="D103" s="916"/>
      <c r="E103" s="262" t="s">
        <v>1179</v>
      </c>
      <c r="F103" s="262"/>
      <c r="G103" s="262"/>
      <c r="H103" s="262"/>
      <c r="I103" s="28">
        <v>0</v>
      </c>
      <c r="J103" s="29">
        <v>0</v>
      </c>
    </row>
    <row r="104" spans="1:10" s="201" customFormat="1" ht="12" customHeight="1" x14ac:dyDescent="0.25">
      <c r="A104" s="199">
        <v>3</v>
      </c>
      <c r="D104" s="916"/>
      <c r="E104" s="262" t="s">
        <v>1186</v>
      </c>
      <c r="F104" s="262"/>
      <c r="G104" s="262"/>
      <c r="H104" s="262"/>
      <c r="I104" s="28">
        <v>0</v>
      </c>
      <c r="J104" s="29">
        <v>0</v>
      </c>
    </row>
    <row r="105" spans="1:10" s="201" customFormat="1" ht="12" customHeight="1" x14ac:dyDescent="0.25">
      <c r="A105" s="199">
        <v>3</v>
      </c>
      <c r="D105" s="249"/>
      <c r="E105" s="262" t="s">
        <v>1180</v>
      </c>
      <c r="F105" s="262"/>
      <c r="G105" s="262"/>
      <c r="H105" s="262"/>
      <c r="I105" s="28">
        <v>0</v>
      </c>
      <c r="J105" s="29">
        <v>0</v>
      </c>
    </row>
    <row r="106" spans="1:10" s="201" customFormat="1" ht="12" customHeight="1" x14ac:dyDescent="0.25">
      <c r="A106" s="199">
        <v>3</v>
      </c>
      <c r="D106" s="249"/>
      <c r="E106" s="262" t="s">
        <v>1187</v>
      </c>
      <c r="F106" s="262"/>
      <c r="G106" s="262"/>
      <c r="H106" s="262"/>
      <c r="I106" s="28">
        <v>0</v>
      </c>
      <c r="J106" s="29">
        <v>0</v>
      </c>
    </row>
    <row r="107" spans="1:10" s="201" customFormat="1" ht="12" customHeight="1" x14ac:dyDescent="0.25">
      <c r="A107" s="199">
        <v>3</v>
      </c>
      <c r="D107" s="249"/>
      <c r="E107" s="262" t="s">
        <v>1188</v>
      </c>
      <c r="F107" s="262"/>
      <c r="G107" s="262"/>
      <c r="H107" s="262"/>
      <c r="I107" s="28"/>
      <c r="J107" s="29"/>
    </row>
    <row r="108" spans="1:10" s="201" customFormat="1" ht="12" customHeight="1" x14ac:dyDescent="0.25">
      <c r="A108" s="199">
        <v>3</v>
      </c>
      <c r="D108" s="249"/>
      <c r="E108" s="677" t="s">
        <v>1181</v>
      </c>
      <c r="F108" s="677"/>
      <c r="G108" s="677"/>
      <c r="H108" s="677"/>
      <c r="I108" s="28">
        <v>0</v>
      </c>
      <c r="J108" s="29">
        <v>0</v>
      </c>
    </row>
    <row r="109" spans="1:10" s="201" customFormat="1" ht="12" customHeight="1" x14ac:dyDescent="0.25">
      <c r="A109" s="199">
        <v>3</v>
      </c>
      <c r="D109" s="249"/>
      <c r="E109" s="677" t="s">
        <v>1189</v>
      </c>
      <c r="F109" s="677"/>
      <c r="G109" s="677"/>
      <c r="H109" s="677"/>
      <c r="I109" s="28">
        <v>0</v>
      </c>
      <c r="J109" s="29">
        <v>0</v>
      </c>
    </row>
    <row r="110" spans="1:10" s="201" customFormat="1" ht="12" customHeight="1" x14ac:dyDescent="0.25">
      <c r="A110" s="199">
        <v>3</v>
      </c>
      <c r="D110" s="249"/>
      <c r="E110" s="262" t="s">
        <v>1182</v>
      </c>
      <c r="F110" s="262"/>
      <c r="G110" s="262"/>
      <c r="H110" s="262"/>
      <c r="I110" s="28">
        <v>0</v>
      </c>
      <c r="J110" s="29">
        <v>0</v>
      </c>
    </row>
    <row r="111" spans="1:10" s="201" customFormat="1" ht="38.25" customHeight="1" x14ac:dyDescent="0.25">
      <c r="A111" s="199">
        <v>3</v>
      </c>
      <c r="D111" s="249"/>
      <c r="E111" s="1042" t="s">
        <v>1190</v>
      </c>
      <c r="F111" s="1042"/>
      <c r="G111" s="1042"/>
      <c r="H111" s="372"/>
      <c r="I111" s="35">
        <f>SUM(I102:I110)</f>
        <v>0</v>
      </c>
      <c r="J111" s="36">
        <f>SUM(J102:J110)</f>
        <v>0</v>
      </c>
    </row>
    <row r="112" spans="1:10" s="201" customFormat="1" ht="9.6" customHeight="1" x14ac:dyDescent="0.25">
      <c r="A112" s="199">
        <v>3</v>
      </c>
      <c r="D112" s="249"/>
      <c r="E112" s="379"/>
      <c r="F112" s="379"/>
      <c r="G112" s="379"/>
      <c r="H112" s="379"/>
      <c r="I112" s="28"/>
      <c r="J112" s="29"/>
    </row>
    <row r="113" spans="1:10" s="201" customFormat="1" ht="12" customHeight="1" x14ac:dyDescent="0.2">
      <c r="A113" s="201">
        <v>3</v>
      </c>
      <c r="D113" s="249" t="s">
        <v>1191</v>
      </c>
      <c r="E113" s="672" t="s">
        <v>1155</v>
      </c>
      <c r="F113" s="672"/>
      <c r="G113" s="672"/>
      <c r="H113" s="372"/>
      <c r="I113" s="28"/>
      <c r="J113" s="29"/>
    </row>
    <row r="114" spans="1:10" s="201" customFormat="1" ht="12" customHeight="1" x14ac:dyDescent="0.2">
      <c r="A114" s="201">
        <v>3</v>
      </c>
      <c r="D114" s="249"/>
      <c r="E114" s="262" t="s">
        <v>1192</v>
      </c>
      <c r="F114" s="262"/>
      <c r="G114" s="262"/>
      <c r="H114" s="262"/>
      <c r="I114" s="28">
        <v>0</v>
      </c>
      <c r="J114" s="29">
        <v>0</v>
      </c>
    </row>
    <row r="115" spans="1:10" s="201" customFormat="1" ht="12" customHeight="1" x14ac:dyDescent="0.2">
      <c r="A115" s="201">
        <v>3</v>
      </c>
      <c r="D115" s="249"/>
      <c r="E115" s="262" t="s">
        <v>1179</v>
      </c>
      <c r="F115" s="262"/>
      <c r="G115" s="262"/>
      <c r="H115" s="262"/>
      <c r="I115" s="28">
        <v>0</v>
      </c>
      <c r="J115" s="29">
        <v>0</v>
      </c>
    </row>
    <row r="116" spans="1:10" s="201" customFormat="1" ht="12" customHeight="1" x14ac:dyDescent="0.2">
      <c r="A116" s="201">
        <v>3</v>
      </c>
      <c r="D116" s="249"/>
      <c r="E116" s="262" t="s">
        <v>1186</v>
      </c>
      <c r="F116" s="262"/>
      <c r="G116" s="262"/>
      <c r="H116" s="262"/>
      <c r="I116" s="28">
        <v>0</v>
      </c>
      <c r="J116" s="29">
        <v>0</v>
      </c>
    </row>
    <row r="117" spans="1:10" s="201" customFormat="1" ht="12" customHeight="1" x14ac:dyDescent="0.2">
      <c r="A117" s="201">
        <v>3</v>
      </c>
      <c r="D117" s="249"/>
      <c r="E117" s="262" t="s">
        <v>1180</v>
      </c>
      <c r="F117" s="262"/>
      <c r="G117" s="262"/>
      <c r="H117" s="262"/>
      <c r="I117" s="40">
        <v>0</v>
      </c>
      <c r="J117" s="29">
        <v>0</v>
      </c>
    </row>
    <row r="118" spans="1:10" s="201" customFormat="1" ht="24.6" customHeight="1" x14ac:dyDescent="0.2">
      <c r="A118" s="201">
        <v>3</v>
      </c>
      <c r="D118" s="1046"/>
      <c r="E118" s="1042" t="s">
        <v>1193</v>
      </c>
      <c r="F118" s="1042"/>
      <c r="G118" s="1042"/>
      <c r="H118" s="1042"/>
      <c r="I118" s="35">
        <f>SUM(I113:I117)</f>
        <v>0</v>
      </c>
      <c r="J118" s="36">
        <f>SUM(J113:J117)</f>
        <v>0</v>
      </c>
    </row>
    <row r="119" spans="1:10" s="201" customFormat="1" ht="12" customHeight="1" x14ac:dyDescent="0.2">
      <c r="A119" s="201">
        <v>3</v>
      </c>
      <c r="D119" s="916"/>
      <c r="E119" s="672"/>
      <c r="F119" s="672"/>
      <c r="G119" s="672"/>
      <c r="H119" s="672"/>
      <c r="I119" s="40"/>
      <c r="J119" s="41"/>
    </row>
    <row r="120" spans="1:10" s="201" customFormat="1" ht="12" customHeight="1" x14ac:dyDescent="0.2">
      <c r="A120" s="201">
        <v>3</v>
      </c>
      <c r="D120" s="249" t="s">
        <v>1194</v>
      </c>
      <c r="E120" s="672" t="s">
        <v>1161</v>
      </c>
      <c r="F120" s="672"/>
      <c r="G120" s="672"/>
      <c r="H120" s="372"/>
      <c r="I120" s="28"/>
      <c r="J120" s="29"/>
    </row>
    <row r="121" spans="1:10" s="201" customFormat="1" ht="12" customHeight="1" x14ac:dyDescent="0.2">
      <c r="A121" s="201">
        <v>3</v>
      </c>
      <c r="D121" s="249"/>
      <c r="E121" s="262" t="s">
        <v>1192</v>
      </c>
      <c r="F121" s="262"/>
      <c r="G121" s="262"/>
      <c r="H121" s="262"/>
      <c r="I121" s="28">
        <v>0</v>
      </c>
      <c r="J121" s="29">
        <v>0</v>
      </c>
    </row>
    <row r="122" spans="1:10" s="201" customFormat="1" ht="12" customHeight="1" x14ac:dyDescent="0.2">
      <c r="A122" s="201">
        <v>3</v>
      </c>
      <c r="D122" s="249"/>
      <c r="E122" s="262" t="s">
        <v>1179</v>
      </c>
      <c r="F122" s="262"/>
      <c r="G122" s="262"/>
      <c r="H122" s="262"/>
      <c r="I122" s="28">
        <v>0</v>
      </c>
      <c r="J122" s="29">
        <v>0</v>
      </c>
    </row>
    <row r="123" spans="1:10" s="201" customFormat="1" ht="12" customHeight="1" x14ac:dyDescent="0.2">
      <c r="A123" s="201">
        <v>3</v>
      </c>
      <c r="D123" s="249"/>
      <c r="E123" s="262" t="s">
        <v>1186</v>
      </c>
      <c r="F123" s="262"/>
      <c r="G123" s="262"/>
      <c r="H123" s="262"/>
      <c r="I123" s="28">
        <v>0</v>
      </c>
      <c r="J123" s="29">
        <v>0</v>
      </c>
    </row>
    <row r="124" spans="1:10" s="201" customFormat="1" ht="12" customHeight="1" x14ac:dyDescent="0.2">
      <c r="A124" s="201">
        <v>3</v>
      </c>
      <c r="D124" s="249"/>
      <c r="E124" s="262" t="s">
        <v>1180</v>
      </c>
      <c r="F124" s="262"/>
      <c r="G124" s="262"/>
      <c r="H124" s="262"/>
      <c r="I124" s="40">
        <v>0</v>
      </c>
      <c r="J124" s="29">
        <v>0</v>
      </c>
    </row>
    <row r="125" spans="1:10" s="201" customFormat="1" ht="12" customHeight="1" x14ac:dyDescent="0.2">
      <c r="A125" s="201">
        <v>3</v>
      </c>
      <c r="D125" s="678"/>
      <c r="E125" s="1042" t="s">
        <v>1195</v>
      </c>
      <c r="F125" s="1042"/>
      <c r="G125" s="1042"/>
      <c r="H125" s="1042"/>
      <c r="I125" s="35">
        <f>SUM(I120:I124)</f>
        <v>0</v>
      </c>
      <c r="J125" s="36">
        <f>SUM(J120:J124)</f>
        <v>0</v>
      </c>
    </row>
    <row r="126" spans="1:10" s="201" customFormat="1" ht="11.4" x14ac:dyDescent="0.2">
      <c r="A126" s="201">
        <v>3</v>
      </c>
      <c r="D126" s="249"/>
      <c r="E126" s="672"/>
      <c r="F126" s="672"/>
      <c r="G126" s="672"/>
      <c r="H126" s="672"/>
      <c r="I126" s="40"/>
      <c r="J126" s="41"/>
    </row>
    <row r="127" spans="1:10" s="201" customFormat="1" ht="11.4" hidden="1" x14ac:dyDescent="0.2">
      <c r="A127" s="201">
        <v>1</v>
      </c>
      <c r="D127" s="249"/>
      <c r="E127" s="1047" t="s">
        <v>1196</v>
      </c>
      <c r="F127" s="1047"/>
      <c r="G127" s="1047"/>
      <c r="H127" s="837"/>
      <c r="I127" s="827"/>
      <c r="J127" s="828"/>
    </row>
    <row r="128" spans="1:10" s="201" customFormat="1" ht="11.4" hidden="1" x14ac:dyDescent="0.2">
      <c r="A128" s="201">
        <v>1</v>
      </c>
      <c r="D128" s="249"/>
      <c r="E128" s="840" t="s">
        <v>1192</v>
      </c>
      <c r="F128" s="840"/>
      <c r="G128" s="840"/>
      <c r="H128" s="840"/>
      <c r="I128" s="827">
        <v>0</v>
      </c>
      <c r="J128" s="828">
        <v>0</v>
      </c>
    </row>
    <row r="129" spans="1:10" s="201" customFormat="1" ht="11.4" hidden="1" x14ac:dyDescent="0.2">
      <c r="A129" s="201">
        <v>1</v>
      </c>
      <c r="D129" s="249"/>
      <c r="E129" s="840" t="s">
        <v>1179</v>
      </c>
      <c r="F129" s="840"/>
      <c r="G129" s="840"/>
      <c r="H129" s="840"/>
      <c r="I129" s="827">
        <v>0</v>
      </c>
      <c r="J129" s="828">
        <v>0</v>
      </c>
    </row>
    <row r="130" spans="1:10" s="201" customFormat="1" ht="11.4" hidden="1" x14ac:dyDescent="0.2">
      <c r="A130" s="201">
        <v>1</v>
      </c>
      <c r="D130" s="249"/>
      <c r="E130" s="840" t="s">
        <v>1186</v>
      </c>
      <c r="F130" s="840"/>
      <c r="G130" s="840"/>
      <c r="H130" s="840"/>
      <c r="I130" s="827">
        <v>0</v>
      </c>
      <c r="J130" s="828">
        <v>0</v>
      </c>
    </row>
    <row r="131" spans="1:10" s="201" customFormat="1" ht="11.4" hidden="1" x14ac:dyDescent="0.2">
      <c r="A131" s="201">
        <v>1</v>
      </c>
      <c r="D131" s="249"/>
      <c r="E131" s="840" t="s">
        <v>1180</v>
      </c>
      <c r="F131" s="840"/>
      <c r="G131" s="840"/>
      <c r="H131" s="840"/>
      <c r="I131" s="835">
        <v>0</v>
      </c>
      <c r="J131" s="828">
        <v>0</v>
      </c>
    </row>
    <row r="132" spans="1:10" s="201" customFormat="1" ht="11.4" hidden="1" x14ac:dyDescent="0.2">
      <c r="A132" s="201">
        <v>1</v>
      </c>
      <c r="D132" s="249" t="s">
        <v>1197</v>
      </c>
      <c r="E132" s="1043" t="s">
        <v>1198</v>
      </c>
      <c r="F132" s="1043"/>
      <c r="G132" s="1043"/>
      <c r="H132" s="1043"/>
      <c r="I132" s="829">
        <f>SUM(I127:I131)</f>
        <v>0</v>
      </c>
      <c r="J132" s="830">
        <f>SUM(J127:J131)</f>
        <v>0</v>
      </c>
    </row>
    <row r="133" spans="1:10" s="201" customFormat="1" ht="11.4" hidden="1" x14ac:dyDescent="0.2">
      <c r="A133" s="201">
        <v>1</v>
      </c>
      <c r="D133" s="249"/>
      <c r="E133" s="872"/>
      <c r="F133" s="872"/>
      <c r="G133" s="872"/>
      <c r="H133" s="872"/>
      <c r="I133" s="866"/>
      <c r="J133" s="873"/>
    </row>
    <row r="134" spans="1:10" s="201" customFormat="1" ht="11.4" x14ac:dyDescent="0.2">
      <c r="A134" s="201">
        <v>3</v>
      </c>
      <c r="D134" s="249"/>
      <c r="E134" s="1044" t="s">
        <v>1199</v>
      </c>
      <c r="F134" s="1044"/>
      <c r="G134" s="1044"/>
      <c r="H134" s="1044"/>
      <c r="I134" s="589">
        <f>I100+I111+I118+I125+I132</f>
        <v>0</v>
      </c>
      <c r="J134" s="598">
        <f>J100+J111+J118+J125+J132</f>
        <v>0</v>
      </c>
    </row>
    <row r="135" spans="1:10" s="201" customFormat="1" ht="12" customHeight="1" x14ac:dyDescent="0.2">
      <c r="A135" s="201">
        <v>3</v>
      </c>
      <c r="D135" s="249"/>
    </row>
    <row r="136" spans="1:10" s="201" customFormat="1" ht="11.4" x14ac:dyDescent="0.2">
      <c r="A136" s="201">
        <v>3</v>
      </c>
      <c r="D136" s="195" t="s">
        <v>1200</v>
      </c>
      <c r="E136" s="916" t="s">
        <v>1201</v>
      </c>
      <c r="F136" s="916"/>
      <c r="G136" s="916"/>
      <c r="H136" s="916"/>
      <c r="I136" s="916"/>
      <c r="J136" s="916"/>
    </row>
    <row r="137" spans="1:10" s="201" customFormat="1" ht="11.4" x14ac:dyDescent="0.2">
      <c r="A137" s="201">
        <v>3</v>
      </c>
      <c r="D137" s="249"/>
      <c r="E137" s="379"/>
      <c r="F137" s="379"/>
      <c r="G137" s="379"/>
      <c r="H137" s="379"/>
      <c r="I137" s="372"/>
      <c r="J137" s="379"/>
    </row>
    <row r="138" spans="1:10" s="201" customFormat="1" ht="11.4" x14ac:dyDescent="0.2">
      <c r="A138" s="201">
        <v>1</v>
      </c>
      <c r="D138" s="249"/>
      <c r="E138" s="195"/>
      <c r="F138" s="195"/>
      <c r="G138" s="195"/>
      <c r="H138" s="195"/>
      <c r="I138" s="368" t="str">
        <f>Contents!F3</f>
        <v>20X2</v>
      </c>
      <c r="J138" s="369" t="str">
        <f>Contents!F4</f>
        <v>20X1</v>
      </c>
    </row>
    <row r="139" spans="1:10" s="201" customFormat="1" ht="12" thickBot="1" x14ac:dyDescent="0.25">
      <c r="A139" s="201">
        <v>1</v>
      </c>
      <c r="D139" s="249"/>
      <c r="E139" s="216"/>
      <c r="F139" s="216"/>
      <c r="G139" s="216"/>
      <c r="H139" s="216"/>
      <c r="I139" s="265" t="s">
        <v>258</v>
      </c>
      <c r="J139" s="266" t="s">
        <v>258</v>
      </c>
    </row>
    <row r="140" spans="1:10" ht="13.8" x14ac:dyDescent="0.25">
      <c r="A140" s="201">
        <v>3</v>
      </c>
      <c r="B140" s="1" t="s">
        <v>208</v>
      </c>
      <c r="C140" s="1">
        <v>118</v>
      </c>
      <c r="D140" s="62"/>
      <c r="E140" s="399" t="str">
        <f ca="1">INDEX(TBLStructure[Full Note Title],MATCH(C140,TBLStructure[Model Reference],0))</f>
        <v>7.2C: Net gains or losses on financial liabilities</v>
      </c>
      <c r="F140" s="399"/>
      <c r="G140" s="399"/>
      <c r="H140" s="399"/>
    </row>
    <row r="141" spans="1:10" ht="12" customHeight="1" x14ac:dyDescent="0.25">
      <c r="A141" s="201">
        <v>3</v>
      </c>
      <c r="D141" s="249" t="s">
        <v>1202</v>
      </c>
      <c r="E141" s="372" t="s">
        <v>1167</v>
      </c>
      <c r="F141" s="372"/>
      <c r="G141" s="372"/>
      <c r="H141" s="372"/>
      <c r="I141" s="372"/>
      <c r="J141" s="379"/>
    </row>
    <row r="142" spans="1:10" ht="12" customHeight="1" x14ac:dyDescent="0.25">
      <c r="A142" s="201">
        <v>3</v>
      </c>
      <c r="E142" s="262" t="s">
        <v>1203</v>
      </c>
      <c r="F142" s="262"/>
      <c r="G142" s="262"/>
      <c r="H142" s="262"/>
      <c r="I142" s="28">
        <v>0</v>
      </c>
      <c r="J142" s="29">
        <v>0</v>
      </c>
    </row>
    <row r="143" spans="1:10" ht="12" customHeight="1" x14ac:dyDescent="0.25">
      <c r="A143" s="201">
        <v>3</v>
      </c>
      <c r="E143" s="262" t="s">
        <v>1180</v>
      </c>
      <c r="F143" s="262"/>
      <c r="G143" s="262"/>
      <c r="H143" s="262"/>
      <c r="I143" s="28">
        <v>0</v>
      </c>
      <c r="J143" s="29">
        <v>0</v>
      </c>
    </row>
    <row r="144" spans="1:10" ht="12" customHeight="1" x14ac:dyDescent="0.25">
      <c r="A144" s="201">
        <v>3</v>
      </c>
      <c r="E144" s="262" t="s">
        <v>1182</v>
      </c>
      <c r="F144" s="262"/>
      <c r="G144" s="262"/>
      <c r="H144" s="262"/>
      <c r="I144" s="28">
        <v>0</v>
      </c>
      <c r="J144" s="29">
        <v>0</v>
      </c>
    </row>
    <row r="145" spans="1:10" ht="12" customHeight="1" x14ac:dyDescent="0.25">
      <c r="A145" s="201">
        <v>3</v>
      </c>
      <c r="D145" s="678"/>
      <c r="E145" s="372" t="s">
        <v>1204</v>
      </c>
      <c r="F145" s="372"/>
      <c r="G145" s="372"/>
      <c r="H145" s="372"/>
      <c r="I145" s="35">
        <f>SUM(I141:I144)</f>
        <v>0</v>
      </c>
      <c r="J145" s="36">
        <f>SUM(J141:J144)</f>
        <v>0</v>
      </c>
    </row>
    <row r="146" spans="1:10" x14ac:dyDescent="0.25">
      <c r="A146" s="201">
        <v>3</v>
      </c>
      <c r="E146" s="372"/>
      <c r="F146" s="372"/>
      <c r="G146" s="372"/>
      <c r="H146" s="372"/>
      <c r="I146" s="40"/>
      <c r="J146" s="41"/>
    </row>
    <row r="147" spans="1:10" x14ac:dyDescent="0.25">
      <c r="A147" s="201">
        <v>2</v>
      </c>
      <c r="D147" s="249" t="s">
        <v>1205</v>
      </c>
      <c r="E147" s="372" t="s">
        <v>1172</v>
      </c>
      <c r="F147" s="372"/>
      <c r="G147" s="372"/>
      <c r="H147" s="372"/>
      <c r="I147" s="28"/>
      <c r="J147" s="29"/>
    </row>
    <row r="148" spans="1:10" ht="12" customHeight="1" x14ac:dyDescent="0.25">
      <c r="A148" s="201">
        <v>3</v>
      </c>
      <c r="E148" s="262" t="s">
        <v>1192</v>
      </c>
      <c r="F148" s="262"/>
      <c r="G148" s="262"/>
      <c r="H148" s="262"/>
      <c r="I148" s="28">
        <v>0</v>
      </c>
      <c r="J148" s="29">
        <v>0</v>
      </c>
    </row>
    <row r="149" spans="1:10" ht="12" customHeight="1" x14ac:dyDescent="0.25">
      <c r="A149" s="201">
        <v>3</v>
      </c>
      <c r="E149" s="262" t="s">
        <v>1203</v>
      </c>
      <c r="F149" s="262"/>
      <c r="G149" s="262"/>
      <c r="H149" s="262"/>
      <c r="I149" s="28">
        <v>0</v>
      </c>
      <c r="J149" s="29">
        <v>0</v>
      </c>
    </row>
    <row r="150" spans="1:10" ht="12" customHeight="1" x14ac:dyDescent="0.25">
      <c r="A150" s="201">
        <v>3</v>
      </c>
      <c r="E150" s="262" t="s">
        <v>1180</v>
      </c>
      <c r="F150" s="262"/>
      <c r="G150" s="262"/>
      <c r="H150" s="262"/>
      <c r="I150" s="28">
        <v>0</v>
      </c>
      <c r="J150" s="29">
        <v>0</v>
      </c>
    </row>
    <row r="151" spans="1:10" ht="12" customHeight="1" x14ac:dyDescent="0.25">
      <c r="A151" s="201">
        <v>2</v>
      </c>
      <c r="D151" s="678"/>
      <c r="E151" s="1042" t="s">
        <v>1206</v>
      </c>
      <c r="F151" s="1042"/>
      <c r="G151" s="1042"/>
      <c r="H151" s="1042"/>
      <c r="I151" s="35">
        <f>SUM(I148:I150)</f>
        <v>0</v>
      </c>
      <c r="J151" s="36">
        <f>SUM(J148:J150)</f>
        <v>0</v>
      </c>
    </row>
    <row r="152" spans="1:10" x14ac:dyDescent="0.25">
      <c r="A152" s="201">
        <v>3</v>
      </c>
      <c r="E152" s="671"/>
      <c r="F152" s="671"/>
      <c r="G152" s="671"/>
      <c r="H152" s="671"/>
      <c r="I152" s="40"/>
      <c r="J152" s="41"/>
    </row>
    <row r="153" spans="1:10" hidden="1" x14ac:dyDescent="0.25">
      <c r="A153" s="199">
        <v>1</v>
      </c>
      <c r="E153" s="837" t="s">
        <v>1207</v>
      </c>
      <c r="F153" s="837"/>
      <c r="G153" s="837"/>
      <c r="H153" s="837"/>
      <c r="I153" s="827"/>
      <c r="J153" s="828"/>
    </row>
    <row r="154" spans="1:10" hidden="1" x14ac:dyDescent="0.25">
      <c r="A154" s="199">
        <v>1</v>
      </c>
      <c r="E154" s="840" t="s">
        <v>1192</v>
      </c>
      <c r="F154" s="840"/>
      <c r="G154" s="840"/>
      <c r="H154" s="840"/>
      <c r="I154" s="827">
        <v>0</v>
      </c>
      <c r="J154" s="828">
        <v>0</v>
      </c>
    </row>
    <row r="155" spans="1:10" hidden="1" x14ac:dyDescent="0.25">
      <c r="A155" s="199">
        <v>1</v>
      </c>
      <c r="E155" s="840" t="s">
        <v>1203</v>
      </c>
      <c r="F155" s="840"/>
      <c r="G155" s="840"/>
      <c r="H155" s="840"/>
      <c r="I155" s="827">
        <v>0</v>
      </c>
      <c r="J155" s="828">
        <v>0</v>
      </c>
    </row>
    <row r="156" spans="1:10" hidden="1" x14ac:dyDescent="0.25">
      <c r="A156" s="199">
        <v>1</v>
      </c>
      <c r="E156" s="840" t="s">
        <v>1180</v>
      </c>
      <c r="F156" s="840"/>
      <c r="G156" s="840"/>
      <c r="H156" s="840"/>
      <c r="I156" s="827">
        <v>0</v>
      </c>
      <c r="J156" s="828">
        <v>0</v>
      </c>
    </row>
    <row r="157" spans="1:10" hidden="1" x14ac:dyDescent="0.25">
      <c r="A157" s="199">
        <v>1</v>
      </c>
      <c r="E157" s="1043" t="s">
        <v>1208</v>
      </c>
      <c r="F157" s="1043"/>
      <c r="G157" s="1043"/>
      <c r="H157" s="1043"/>
      <c r="I157" s="829">
        <f>SUM(I153:I156)</f>
        <v>0</v>
      </c>
      <c r="J157" s="830">
        <f>SUM(J153:J156)</f>
        <v>0</v>
      </c>
    </row>
    <row r="158" spans="1:10" hidden="1" x14ac:dyDescent="0.25">
      <c r="A158" s="199">
        <v>1</v>
      </c>
      <c r="E158" s="867"/>
      <c r="F158" s="867"/>
      <c r="G158" s="867"/>
      <c r="H158" s="867"/>
      <c r="I158" s="835"/>
      <c r="J158" s="836"/>
    </row>
    <row r="159" spans="1:10" x14ac:dyDescent="0.25">
      <c r="A159" s="201">
        <v>3</v>
      </c>
      <c r="E159" s="372" t="s">
        <v>1209</v>
      </c>
      <c r="F159" s="372"/>
      <c r="G159" s="372"/>
      <c r="H159" s="372"/>
      <c r="I159" s="589">
        <f>I151+I145+I157</f>
        <v>0</v>
      </c>
      <c r="J159" s="598">
        <f>J151+J145+J157</f>
        <v>0</v>
      </c>
    </row>
    <row r="160" spans="1:10" ht="12" customHeight="1" x14ac:dyDescent="0.25">
      <c r="A160" s="201">
        <v>3</v>
      </c>
      <c r="J160" s="29"/>
    </row>
    <row r="161" spans="1:10" x14ac:dyDescent="0.25">
      <c r="A161" s="201">
        <v>3</v>
      </c>
      <c r="D161" s="195" t="s">
        <v>1200</v>
      </c>
      <c r="E161" s="916" t="s">
        <v>1210</v>
      </c>
      <c r="F161" s="916"/>
      <c r="G161" s="916"/>
      <c r="H161" s="916"/>
      <c r="I161" s="916"/>
      <c r="J161" s="916"/>
    </row>
    <row r="162" spans="1:10" x14ac:dyDescent="0.25">
      <c r="E162" s="916"/>
      <c r="F162" s="916"/>
      <c r="G162" s="916"/>
      <c r="H162" s="916"/>
      <c r="I162" s="916"/>
      <c r="J162" s="916"/>
    </row>
  </sheetData>
  <mergeCells count="33">
    <mergeCell ref="E17:G17"/>
    <mergeCell ref="B1:C1"/>
    <mergeCell ref="D4:D6"/>
    <mergeCell ref="E11:G11"/>
    <mergeCell ref="E13:G13"/>
    <mergeCell ref="E15:G15"/>
    <mergeCell ref="E42:G42"/>
    <mergeCell ref="E19:G19"/>
    <mergeCell ref="E21:G21"/>
    <mergeCell ref="E23:G23"/>
    <mergeCell ref="E25:G25"/>
    <mergeCell ref="E30:F30"/>
    <mergeCell ref="E33:G33"/>
    <mergeCell ref="E35:G35"/>
    <mergeCell ref="E38:G38"/>
    <mergeCell ref="E40:G40"/>
    <mergeCell ref="E134:H134"/>
    <mergeCell ref="A47:XFD90"/>
    <mergeCell ref="D95:D97"/>
    <mergeCell ref="E100:G100"/>
    <mergeCell ref="D102:D104"/>
    <mergeCell ref="E102:G102"/>
    <mergeCell ref="E111:G111"/>
    <mergeCell ref="D118:D119"/>
    <mergeCell ref="E118:H118"/>
    <mergeCell ref="E125:H125"/>
    <mergeCell ref="E127:G127"/>
    <mergeCell ref="E132:H132"/>
    <mergeCell ref="E136:J136"/>
    <mergeCell ref="E151:H151"/>
    <mergeCell ref="E157:H157"/>
    <mergeCell ref="E161:J161"/>
    <mergeCell ref="E162:J162"/>
  </mergeCells>
  <printOptions horizontalCentered="1"/>
  <pageMargins left="0.23622047244094491" right="0.23622047244094491" top="0.74803149606299213" bottom="0.74803149606299213" header="0.31496062992125984" footer="0.31496062992125984"/>
  <pageSetup paperSize="9" scale="96" fitToWidth="0" fitToHeight="0" orientation="portrait" r:id="rId1"/>
  <rowBreaks count="2" manualBreakCount="2">
    <brk id="46" min="4" max="9" man="1"/>
    <brk id="90" min="4" max="9" man="1"/>
  </rowBreaks>
  <customProperties>
    <customPr name="_pios_id" r:id="rId2"/>
  </customProperties>
  <drawing r:id="rId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47711-267A-4E64-A10D-D236619D7A55}">
  <sheetPr codeName="Sheet25">
    <tabColor theme="0" tint="-0.499984740745262"/>
  </sheetPr>
  <dimension ref="A1:J316"/>
  <sheetViews>
    <sheetView showGridLines="0" view="pageBreakPreview" topLeftCell="D1" zoomScaleNormal="100" zoomScaleSheetLayoutView="100" workbookViewId="0">
      <selection activeCell="L111" sqref="L111"/>
    </sheetView>
  </sheetViews>
  <sheetFormatPr defaultRowHeight="13.2" x14ac:dyDescent="0.25"/>
  <cols>
    <col min="1" max="1" width="6.21875" style="199" hidden="1" customWidth="1"/>
    <col min="2" max="2" width="7.5546875" style="199" hidden="1" customWidth="1"/>
    <col min="3" max="3" width="10.44140625" style="199" hidden="1" customWidth="1"/>
    <col min="4" max="4" width="17.5546875" style="201" customWidth="1"/>
    <col min="5" max="5" width="30.77734375" style="201" customWidth="1"/>
    <col min="6" max="9" width="10.77734375" style="201" customWidth="1"/>
    <col min="10" max="10" width="10.44140625" style="201" customWidth="1"/>
    <col min="11" max="9660" width="9.109375" style="199"/>
    <col min="9661" max="9661" width="9.21875" style="199" customWidth="1"/>
    <col min="9662" max="16384" width="9.109375" style="199"/>
  </cols>
  <sheetData>
    <row r="1" spans="1:10" x14ac:dyDescent="0.25">
      <c r="A1" s="199" t="s">
        <v>0</v>
      </c>
      <c r="B1" s="957" t="s">
        <v>206</v>
      </c>
      <c r="C1" s="957"/>
      <c r="D1" s="201" t="s">
        <v>875</v>
      </c>
    </row>
    <row r="2" spans="1:10" x14ac:dyDescent="0.25">
      <c r="A2" s="199">
        <v>3</v>
      </c>
      <c r="B2" s="199" t="s">
        <v>497</v>
      </c>
      <c r="C2" s="199">
        <v>127</v>
      </c>
      <c r="E2" s="295" t="str">
        <f ca="1">INDEX(TBLStructure[Number],MATCH(C2,TBLStructure[Model Reference],0))&amp;"."&amp;INDEX(TBLStructure[Sub Number],MATCH(C2,TBLStructure[Model Reference],0))&amp;" "&amp;INDEX(TBLStructure[Sub-category],MATCH(C2,TBLStructure[Model Reference],0))</f>
        <v>7.3 Administered - Financial Instruments</v>
      </c>
      <c r="F2" s="295"/>
      <c r="G2" s="295"/>
      <c r="H2" s="295"/>
      <c r="I2" s="295"/>
      <c r="J2" s="295"/>
    </row>
    <row r="3" spans="1:10" x14ac:dyDescent="0.25">
      <c r="A3" s="199">
        <v>3</v>
      </c>
      <c r="E3" s="539"/>
      <c r="F3" s="539"/>
      <c r="G3" s="539"/>
      <c r="H3" s="539"/>
      <c r="I3" s="539"/>
      <c r="J3" s="539"/>
    </row>
    <row r="4" spans="1:10" s="201" customFormat="1" x14ac:dyDescent="0.25">
      <c r="A4" s="199">
        <v>3</v>
      </c>
      <c r="E4" s="505"/>
      <c r="F4" s="505"/>
      <c r="G4" s="505"/>
      <c r="H4" s="505"/>
      <c r="I4" s="297" t="str">
        <f>Contents!F3</f>
        <v>20X2</v>
      </c>
      <c r="J4" s="298" t="str">
        <f>Contents!F4</f>
        <v>20X1</v>
      </c>
    </row>
    <row r="5" spans="1:10" s="201" customFormat="1" ht="13.8" thickBot="1" x14ac:dyDescent="0.3">
      <c r="A5" s="199">
        <v>3</v>
      </c>
      <c r="E5" s="299"/>
      <c r="F5" s="299"/>
      <c r="G5" s="299"/>
      <c r="H5" s="299"/>
      <c r="I5" s="300" t="s">
        <v>258</v>
      </c>
      <c r="J5" s="301" t="s">
        <v>258</v>
      </c>
    </row>
    <row r="6" spans="1:10" s="201" customFormat="1" ht="12" customHeight="1" x14ac:dyDescent="0.25">
      <c r="A6" s="199">
        <v>3</v>
      </c>
      <c r="D6" s="202"/>
      <c r="E6" s="471"/>
      <c r="F6" s="471"/>
      <c r="G6" s="471"/>
      <c r="H6" s="296"/>
      <c r="I6" s="302"/>
      <c r="J6" s="303"/>
    </row>
    <row r="7" spans="1:10" s="201" customFormat="1" ht="12" customHeight="1" x14ac:dyDescent="0.25">
      <c r="A7" s="199">
        <v>3</v>
      </c>
      <c r="B7" s="201" t="s">
        <v>208</v>
      </c>
      <c r="C7" s="201">
        <v>127</v>
      </c>
      <c r="D7" s="39" t="s">
        <v>1149</v>
      </c>
      <c r="E7" s="679" t="str">
        <f ca="1">INDEX(TBLStructure[Full Note Title],MATCH(C7,TBLStructure[Model Reference],0))</f>
        <v>7.3A: Categories of financial instruments</v>
      </c>
      <c r="F7" s="679"/>
      <c r="G7" s="679"/>
      <c r="H7" s="362"/>
      <c r="I7" s="296"/>
      <c r="J7" s="296"/>
    </row>
    <row r="8" spans="1:10" s="201" customFormat="1" ht="12" customHeight="1" x14ac:dyDescent="0.25">
      <c r="A8" s="199">
        <v>3</v>
      </c>
      <c r="D8" s="39" t="s">
        <v>1150</v>
      </c>
      <c r="E8" s="469" t="s">
        <v>1151</v>
      </c>
      <c r="F8" s="469"/>
      <c r="G8" s="469"/>
      <c r="H8" s="307"/>
      <c r="I8" s="120"/>
      <c r="J8" s="121"/>
    </row>
    <row r="9" spans="1:10" s="201" customFormat="1" ht="12" customHeight="1" x14ac:dyDescent="0.25">
      <c r="A9" s="199">
        <v>3</v>
      </c>
      <c r="D9" s="202"/>
      <c r="E9" s="536" t="s">
        <v>767</v>
      </c>
      <c r="F9" s="469"/>
      <c r="G9" s="469"/>
      <c r="H9" s="106"/>
      <c r="I9" s="106">
        <v>0</v>
      </c>
      <c r="J9" s="524">
        <v>0</v>
      </c>
    </row>
    <row r="10" spans="1:10" s="201" customFormat="1" ht="12" customHeight="1" x14ac:dyDescent="0.25">
      <c r="A10" s="199">
        <v>3</v>
      </c>
      <c r="D10" s="202"/>
      <c r="E10" s="469" t="s">
        <v>1153</v>
      </c>
      <c r="F10" s="469"/>
      <c r="G10" s="469"/>
      <c r="H10" s="106"/>
      <c r="I10" s="112">
        <f>SUM(I8:I9)</f>
        <v>0</v>
      </c>
      <c r="J10" s="528">
        <f>SUM(J8:J9)</f>
        <v>0</v>
      </c>
    </row>
    <row r="11" spans="1:10" s="201" customFormat="1" ht="12" customHeight="1" x14ac:dyDescent="0.25">
      <c r="A11" s="199">
        <v>3</v>
      </c>
      <c r="D11" s="202"/>
      <c r="E11" s="469"/>
      <c r="F11" s="469"/>
      <c r="G11" s="469"/>
      <c r="H11" s="307"/>
      <c r="I11" s="120"/>
      <c r="J11" s="500"/>
    </row>
    <row r="12" spans="1:10" s="201" customFormat="1" ht="22.5" customHeight="1" x14ac:dyDescent="0.25">
      <c r="A12" s="199">
        <v>3</v>
      </c>
      <c r="D12" s="281" t="s">
        <v>1154</v>
      </c>
      <c r="E12" s="1054" t="s">
        <v>1155</v>
      </c>
      <c r="F12" s="1054"/>
      <c r="G12" s="1054"/>
      <c r="H12" s="307"/>
      <c r="I12" s="120"/>
      <c r="J12" s="500"/>
    </row>
    <row r="13" spans="1:10" s="201" customFormat="1" ht="12" customHeight="1" x14ac:dyDescent="0.25">
      <c r="A13" s="199">
        <v>3</v>
      </c>
      <c r="D13" s="202"/>
      <c r="E13" s="536" t="s">
        <v>767</v>
      </c>
      <c r="F13" s="469"/>
      <c r="G13" s="469"/>
      <c r="H13" s="106"/>
      <c r="I13" s="106">
        <v>0</v>
      </c>
      <c r="J13" s="524">
        <v>0</v>
      </c>
    </row>
    <row r="14" spans="1:10" s="201" customFormat="1" ht="21.75" customHeight="1" x14ac:dyDescent="0.25">
      <c r="A14" s="199">
        <v>3</v>
      </c>
      <c r="D14" s="202"/>
      <c r="E14" s="1054" t="s">
        <v>1156</v>
      </c>
      <c r="F14" s="1054"/>
      <c r="G14" s="1054"/>
      <c r="H14" s="106"/>
      <c r="I14" s="112">
        <f>SUM(I12:I13)</f>
        <v>0</v>
      </c>
      <c r="J14" s="528">
        <f>SUM(J12:J13)</f>
        <v>0</v>
      </c>
    </row>
    <row r="15" spans="1:10" s="201" customFormat="1" ht="12" customHeight="1" x14ac:dyDescent="0.25">
      <c r="A15" s="199">
        <v>3</v>
      </c>
      <c r="D15" s="202"/>
      <c r="E15" s="469"/>
      <c r="F15" s="469"/>
      <c r="G15" s="469"/>
      <c r="H15" s="307"/>
      <c r="I15" s="120"/>
      <c r="J15" s="500"/>
    </row>
    <row r="16" spans="1:10" s="201" customFormat="1" ht="24" customHeight="1" x14ac:dyDescent="0.25">
      <c r="A16" s="199">
        <v>3</v>
      </c>
      <c r="D16" s="252" t="s">
        <v>1157</v>
      </c>
      <c r="E16" s="1054" t="s">
        <v>1158</v>
      </c>
      <c r="F16" s="1054"/>
      <c r="G16" s="1054"/>
      <c r="H16" s="307"/>
      <c r="I16" s="120"/>
      <c r="J16" s="500"/>
    </row>
    <row r="17" spans="1:10" s="201" customFormat="1" ht="12" customHeight="1" x14ac:dyDescent="0.25">
      <c r="A17" s="199">
        <v>3</v>
      </c>
      <c r="D17" s="202"/>
      <c r="E17" s="536" t="s">
        <v>767</v>
      </c>
      <c r="F17" s="469"/>
      <c r="G17" s="469"/>
      <c r="H17" s="106"/>
      <c r="I17" s="106">
        <v>0</v>
      </c>
      <c r="J17" s="524">
        <v>0</v>
      </c>
    </row>
    <row r="18" spans="1:10" s="201" customFormat="1" ht="22.2" customHeight="1" x14ac:dyDescent="0.25">
      <c r="A18" s="199">
        <v>3</v>
      </c>
      <c r="D18" s="202"/>
      <c r="E18" s="1054" t="s">
        <v>1159</v>
      </c>
      <c r="F18" s="1054"/>
      <c r="G18" s="1054"/>
      <c r="H18" s="106"/>
      <c r="I18" s="112">
        <f>SUM(I16:I17)</f>
        <v>0</v>
      </c>
      <c r="J18" s="528">
        <f>SUM(J16:J17)</f>
        <v>0</v>
      </c>
    </row>
    <row r="19" spans="1:10" s="201" customFormat="1" ht="12" customHeight="1" x14ac:dyDescent="0.25">
      <c r="A19" s="199">
        <v>3</v>
      </c>
      <c r="D19" s="202"/>
      <c r="E19" s="469"/>
      <c r="F19" s="469"/>
      <c r="G19" s="469"/>
      <c r="H19" s="307"/>
      <c r="I19" s="120"/>
      <c r="J19" s="500"/>
    </row>
    <row r="20" spans="1:10" s="201" customFormat="1" ht="12" customHeight="1" x14ac:dyDescent="0.25">
      <c r="A20" s="199">
        <v>2</v>
      </c>
      <c r="D20" s="202" t="s">
        <v>1160</v>
      </c>
      <c r="E20" s="1054" t="s">
        <v>1161</v>
      </c>
      <c r="F20" s="1054"/>
      <c r="G20" s="1054"/>
      <c r="H20" s="456"/>
      <c r="I20" s="106"/>
      <c r="J20" s="524"/>
    </row>
    <row r="21" spans="1:10" s="201" customFormat="1" ht="12" customHeight="1" x14ac:dyDescent="0.25">
      <c r="A21" s="199">
        <v>2</v>
      </c>
      <c r="D21" s="202"/>
      <c r="E21" s="536" t="s">
        <v>767</v>
      </c>
      <c r="F21" s="536"/>
      <c r="G21" s="536"/>
      <c r="H21" s="106"/>
      <c r="I21" s="106">
        <v>0</v>
      </c>
      <c r="J21" s="524">
        <v>0</v>
      </c>
    </row>
    <row r="22" spans="1:10" s="201" customFormat="1" x14ac:dyDescent="0.25">
      <c r="A22" s="199">
        <v>2</v>
      </c>
      <c r="D22" s="202"/>
      <c r="E22" s="1055" t="s">
        <v>1162</v>
      </c>
      <c r="F22" s="1055"/>
      <c r="G22" s="1055"/>
      <c r="H22" s="106"/>
      <c r="I22" s="112">
        <f>SUM(I20:I21)</f>
        <v>0</v>
      </c>
      <c r="J22" s="528">
        <f>SUM(J20:J21)</f>
        <v>0</v>
      </c>
    </row>
    <row r="23" spans="1:10" s="201" customFormat="1" hidden="1" x14ac:dyDescent="0.25">
      <c r="A23" s="199">
        <v>1</v>
      </c>
      <c r="D23" s="202"/>
      <c r="E23" s="874"/>
      <c r="F23" s="874"/>
      <c r="G23" s="874"/>
      <c r="H23" s="839"/>
      <c r="I23" s="835"/>
      <c r="J23" s="865"/>
    </row>
    <row r="24" spans="1:10" s="201" customFormat="1" hidden="1" x14ac:dyDescent="0.2">
      <c r="A24" s="201">
        <v>1</v>
      </c>
      <c r="D24" s="202"/>
      <c r="E24" s="1056" t="s">
        <v>1211</v>
      </c>
      <c r="F24" s="1056"/>
      <c r="G24" s="1056"/>
      <c r="H24" s="837"/>
      <c r="I24" s="827"/>
      <c r="J24" s="843"/>
    </row>
    <row r="25" spans="1:10" s="201" customFormat="1" ht="11.4" hidden="1" x14ac:dyDescent="0.2">
      <c r="A25" s="201">
        <v>1</v>
      </c>
      <c r="D25" s="202"/>
      <c r="E25" s="860" t="s">
        <v>767</v>
      </c>
      <c r="F25" s="860"/>
      <c r="G25" s="860"/>
      <c r="H25" s="827"/>
      <c r="I25" s="827">
        <v>0</v>
      </c>
      <c r="J25" s="843">
        <v>0</v>
      </c>
    </row>
    <row r="26" spans="1:10" s="201" customFormat="1" ht="11.4" hidden="1" x14ac:dyDescent="0.2">
      <c r="A26" s="201">
        <v>1</v>
      </c>
      <c r="D26" s="202"/>
      <c r="E26" s="1057" t="s">
        <v>1164</v>
      </c>
      <c r="F26" s="1057"/>
      <c r="G26" s="1057"/>
      <c r="H26" s="827"/>
      <c r="I26" s="829">
        <f>SUM(I24:I25)</f>
        <v>0</v>
      </c>
      <c r="J26" s="845">
        <f>SUM(J24:J25)</f>
        <v>0</v>
      </c>
    </row>
    <row r="27" spans="1:10" s="201" customFormat="1" ht="11.4" hidden="1" x14ac:dyDescent="0.2">
      <c r="A27" s="201">
        <v>1</v>
      </c>
      <c r="D27" s="202"/>
      <c r="E27" s="875"/>
      <c r="F27" s="875"/>
      <c r="G27" s="875"/>
      <c r="H27" s="876"/>
      <c r="I27" s="835"/>
      <c r="J27" s="865"/>
    </row>
    <row r="28" spans="1:10" s="201" customFormat="1" ht="11.4" x14ac:dyDescent="0.2">
      <c r="A28" s="201">
        <v>3</v>
      </c>
      <c r="D28" s="202"/>
      <c r="E28" s="469" t="s">
        <v>265</v>
      </c>
      <c r="F28" s="469"/>
      <c r="G28" s="469"/>
      <c r="H28" s="307"/>
      <c r="I28" s="182">
        <f>I10+I14+I18+I22+I26</f>
        <v>0</v>
      </c>
      <c r="J28" s="681">
        <f>J10+J14+J18+J22+J26</f>
        <v>0</v>
      </c>
    </row>
    <row r="29" spans="1:10" s="201" customFormat="1" ht="11.4" x14ac:dyDescent="0.2">
      <c r="A29" s="201">
        <v>3</v>
      </c>
      <c r="D29" s="202"/>
      <c r="E29" s="471"/>
      <c r="F29" s="471"/>
      <c r="G29" s="471"/>
      <c r="H29" s="296"/>
      <c r="I29" s="106"/>
      <c r="J29" s="107"/>
    </row>
    <row r="30" spans="1:10" hidden="1" x14ac:dyDescent="0.25">
      <c r="A30" s="199">
        <v>3</v>
      </c>
      <c r="D30" s="202"/>
      <c r="E30" s="877"/>
      <c r="F30" s="877"/>
      <c r="G30" s="877"/>
      <c r="H30" s="878"/>
      <c r="I30" s="878"/>
      <c r="J30" s="878"/>
    </row>
    <row r="31" spans="1:10" s="201" customFormat="1" hidden="1" x14ac:dyDescent="0.25">
      <c r="A31" s="199">
        <v>3</v>
      </c>
      <c r="D31" s="202"/>
      <c r="E31" s="879"/>
      <c r="F31" s="879"/>
      <c r="G31" s="879"/>
      <c r="H31" s="880"/>
      <c r="I31" s="861" t="str">
        <f>Contents!F3</f>
        <v>20X2</v>
      </c>
      <c r="J31" s="862" t="str">
        <f>Contents!F4</f>
        <v>20X1</v>
      </c>
    </row>
    <row r="32" spans="1:10" s="201" customFormat="1" ht="13.8" hidden="1" thickBot="1" x14ac:dyDescent="0.3">
      <c r="A32" s="199">
        <v>3</v>
      </c>
      <c r="D32" s="202"/>
      <c r="E32" s="881"/>
      <c r="F32" s="881"/>
      <c r="G32" s="881"/>
      <c r="H32" s="882"/>
      <c r="I32" s="863" t="s">
        <v>258</v>
      </c>
      <c r="J32" s="864" t="s">
        <v>258</v>
      </c>
    </row>
    <row r="33" spans="1:10" s="201" customFormat="1" ht="11.4" x14ac:dyDescent="0.2">
      <c r="A33" s="201">
        <v>3</v>
      </c>
      <c r="D33" s="202"/>
      <c r="E33" s="469" t="s">
        <v>1165</v>
      </c>
      <c r="F33" s="469"/>
      <c r="G33" s="469"/>
      <c r="H33" s="307"/>
      <c r="I33" s="106"/>
      <c r="J33" s="107"/>
    </row>
    <row r="34" spans="1:10" s="201" customFormat="1" ht="12" customHeight="1" x14ac:dyDescent="0.2">
      <c r="A34" s="201">
        <v>3</v>
      </c>
      <c r="D34" s="202" t="s">
        <v>1212</v>
      </c>
      <c r="E34" s="1058" t="s">
        <v>1167</v>
      </c>
      <c r="F34" s="1058"/>
      <c r="G34" s="1058"/>
      <c r="H34" s="307"/>
      <c r="I34" s="106"/>
      <c r="J34" s="107"/>
    </row>
    <row r="35" spans="1:10" s="201" customFormat="1" ht="12" customHeight="1" x14ac:dyDescent="0.2">
      <c r="A35" s="201">
        <v>3</v>
      </c>
      <c r="D35" s="202"/>
      <c r="E35" s="682" t="s">
        <v>767</v>
      </c>
      <c r="F35" s="682"/>
      <c r="G35" s="682"/>
      <c r="H35" s="308"/>
      <c r="I35" s="106">
        <v>0</v>
      </c>
      <c r="J35" s="107">
        <v>0</v>
      </c>
    </row>
    <row r="36" spans="1:10" s="201" customFormat="1" ht="12" customHeight="1" x14ac:dyDescent="0.2">
      <c r="D36" s="281" t="s">
        <v>1168</v>
      </c>
      <c r="E36" s="683" t="s">
        <v>1213</v>
      </c>
      <c r="F36" s="682"/>
      <c r="G36" s="682"/>
      <c r="H36" s="308"/>
      <c r="I36" s="106"/>
      <c r="J36" s="107"/>
    </row>
    <row r="37" spans="1:10" s="201" customFormat="1" ht="12" customHeight="1" x14ac:dyDescent="0.2">
      <c r="A37" s="201">
        <v>3</v>
      </c>
      <c r="E37" s="308" t="s">
        <v>1214</v>
      </c>
      <c r="F37" s="308"/>
      <c r="G37" s="308"/>
      <c r="H37" s="308"/>
      <c r="I37" s="106">
        <v>0</v>
      </c>
      <c r="J37" s="107">
        <v>0</v>
      </c>
    </row>
    <row r="38" spans="1:10" s="201" customFormat="1" ht="12" customHeight="1" x14ac:dyDescent="0.2">
      <c r="A38" s="201">
        <v>3</v>
      </c>
      <c r="E38" s="308" t="s">
        <v>1215</v>
      </c>
      <c r="F38" s="308"/>
      <c r="G38" s="308"/>
      <c r="H38" s="308"/>
      <c r="I38" s="106">
        <v>0</v>
      </c>
      <c r="J38" s="107">
        <v>0</v>
      </c>
    </row>
    <row r="39" spans="1:10" s="201" customFormat="1" ht="12" customHeight="1" x14ac:dyDescent="0.2">
      <c r="A39" s="201">
        <v>3</v>
      </c>
      <c r="E39" s="1032" t="s">
        <v>1170</v>
      </c>
      <c r="F39" s="1032"/>
      <c r="G39" s="1032"/>
      <c r="H39" s="1032"/>
      <c r="I39" s="112">
        <f>SUM(I34:I38)</f>
        <v>0</v>
      </c>
      <c r="J39" s="113">
        <f>SUM(J34:J38)</f>
        <v>0</v>
      </c>
    </row>
    <row r="40" spans="1:10" s="201" customFormat="1" ht="11.4" x14ac:dyDescent="0.2">
      <c r="A40" s="201">
        <v>3</v>
      </c>
      <c r="D40" s="202"/>
      <c r="E40" s="307"/>
      <c r="F40" s="307"/>
      <c r="G40" s="307"/>
      <c r="H40" s="307"/>
      <c r="I40" s="120"/>
      <c r="J40" s="121"/>
    </row>
    <row r="41" spans="1:10" s="201" customFormat="1" ht="11.4" x14ac:dyDescent="0.2">
      <c r="A41" s="201">
        <v>2</v>
      </c>
      <c r="D41" s="202" t="s">
        <v>1171</v>
      </c>
      <c r="E41" s="1032" t="s">
        <v>1172</v>
      </c>
      <c r="F41" s="1032"/>
      <c r="G41" s="1032"/>
      <c r="H41" s="1032"/>
      <c r="I41" s="106"/>
      <c r="J41" s="107"/>
    </row>
    <row r="42" spans="1:10" s="201" customFormat="1" ht="12" customHeight="1" x14ac:dyDescent="0.2">
      <c r="A42" s="201">
        <v>3</v>
      </c>
      <c r="D42" s="202"/>
      <c r="E42" s="308" t="s">
        <v>767</v>
      </c>
      <c r="F42" s="308"/>
      <c r="G42" s="308"/>
      <c r="H42" s="308"/>
      <c r="I42" s="106">
        <v>0</v>
      </c>
      <c r="J42" s="107">
        <v>0</v>
      </c>
    </row>
    <row r="43" spans="1:10" s="201" customFormat="1" ht="11.4" x14ac:dyDescent="0.2">
      <c r="D43" s="281" t="s">
        <v>1168</v>
      </c>
      <c r="E43" s="683" t="s">
        <v>1213</v>
      </c>
      <c r="F43" s="308"/>
      <c r="G43" s="308"/>
      <c r="H43" s="308"/>
      <c r="I43" s="106"/>
      <c r="J43" s="107"/>
    </row>
    <row r="44" spans="1:10" s="201" customFormat="1" ht="11.4" hidden="1" x14ac:dyDescent="0.2">
      <c r="A44" s="201">
        <v>1</v>
      </c>
      <c r="E44" s="1050" t="s">
        <v>1216</v>
      </c>
      <c r="F44" s="1050"/>
      <c r="G44" s="1050"/>
      <c r="H44" s="1050"/>
      <c r="I44" s="829">
        <f>SUM(I41:I42)</f>
        <v>0</v>
      </c>
      <c r="J44" s="830">
        <f>SUM(J41:J42)</f>
        <v>0</v>
      </c>
    </row>
    <row r="45" spans="1:10" s="201" customFormat="1" ht="11.4" x14ac:dyDescent="0.2">
      <c r="A45" s="201">
        <v>2</v>
      </c>
      <c r="E45" s="1032" t="s">
        <v>1173</v>
      </c>
      <c r="F45" s="1032"/>
      <c r="G45" s="1032"/>
      <c r="H45" s="1032"/>
      <c r="I45" s="112">
        <f>SUM(I41:I42)</f>
        <v>0</v>
      </c>
      <c r="J45" s="113">
        <f>SUM(J41:J42)</f>
        <v>0</v>
      </c>
    </row>
    <row r="46" spans="1:10" s="201" customFormat="1" ht="11.4" x14ac:dyDescent="0.2">
      <c r="A46" s="201">
        <v>3</v>
      </c>
      <c r="E46" s="655"/>
      <c r="F46" s="655"/>
      <c r="G46" s="655"/>
      <c r="H46" s="655"/>
      <c r="I46" s="120"/>
      <c r="J46" s="121"/>
    </row>
    <row r="47" spans="1:10" s="201" customFormat="1" ht="11.4" hidden="1" x14ac:dyDescent="0.2">
      <c r="A47" s="201">
        <v>1</v>
      </c>
      <c r="E47" s="1050" t="s">
        <v>1207</v>
      </c>
      <c r="F47" s="1050"/>
      <c r="G47" s="1050"/>
      <c r="H47" s="1050"/>
      <c r="I47" s="827"/>
      <c r="J47" s="828"/>
    </row>
    <row r="48" spans="1:10" s="201" customFormat="1" ht="11.4" hidden="1" x14ac:dyDescent="0.2">
      <c r="A48" s="201">
        <v>1</v>
      </c>
      <c r="E48" s="841" t="s">
        <v>767</v>
      </c>
      <c r="F48" s="841"/>
      <c r="G48" s="841"/>
      <c r="H48" s="841"/>
      <c r="I48" s="827">
        <v>0</v>
      </c>
      <c r="J48" s="828">
        <v>0</v>
      </c>
    </row>
    <row r="49" spans="1:10" s="201" customFormat="1" ht="11.4" hidden="1" x14ac:dyDescent="0.2">
      <c r="A49" s="201">
        <v>1</v>
      </c>
      <c r="E49" s="1050" t="s">
        <v>1175</v>
      </c>
      <c r="F49" s="1050"/>
      <c r="G49" s="1050"/>
      <c r="H49" s="1050"/>
      <c r="I49" s="829">
        <f>SUM(I47:I48)</f>
        <v>0</v>
      </c>
      <c r="J49" s="830">
        <f>SUM(J47:J48)</f>
        <v>0</v>
      </c>
    </row>
    <row r="50" spans="1:10" s="201" customFormat="1" ht="11.4" hidden="1" x14ac:dyDescent="0.2">
      <c r="A50" s="201">
        <v>1</v>
      </c>
      <c r="E50" s="839"/>
      <c r="F50" s="839"/>
      <c r="G50" s="839"/>
      <c r="H50" s="839"/>
      <c r="I50" s="835"/>
      <c r="J50" s="836"/>
    </row>
    <row r="51" spans="1:10" s="201" customFormat="1" ht="11.4" x14ac:dyDescent="0.2">
      <c r="A51" s="201">
        <v>3</v>
      </c>
      <c r="E51" s="307" t="s">
        <v>1176</v>
      </c>
      <c r="F51" s="307"/>
      <c r="G51" s="307"/>
      <c r="H51" s="307"/>
      <c r="I51" s="182">
        <f>I44+I39+I49</f>
        <v>0</v>
      </c>
      <c r="J51" s="182">
        <f>J44+J39+J49</f>
        <v>0</v>
      </c>
    </row>
    <row r="52" spans="1:10" s="201" customFormat="1" ht="6" customHeight="1" x14ac:dyDescent="0.2">
      <c r="E52" s="307"/>
      <c r="F52" s="307"/>
      <c r="G52" s="307"/>
      <c r="H52" s="307"/>
      <c r="I52" s="120"/>
      <c r="J52" s="120"/>
    </row>
    <row r="53" spans="1:10" s="201" customFormat="1" x14ac:dyDescent="0.25">
      <c r="A53" s="199">
        <v>3</v>
      </c>
      <c r="E53" s="305"/>
      <c r="F53" s="296"/>
      <c r="G53" s="296"/>
      <c r="H53" s="296"/>
      <c r="I53" s="296"/>
      <c r="J53" s="296"/>
    </row>
    <row r="54" spans="1:10" s="201" customFormat="1" ht="11.4" x14ac:dyDescent="0.2">
      <c r="A54" s="201">
        <v>3</v>
      </c>
      <c r="E54" s="505"/>
      <c r="F54" s="505"/>
      <c r="G54" s="505"/>
      <c r="H54" s="505"/>
      <c r="I54" s="297" t="str">
        <f>Contents!F3</f>
        <v>20X2</v>
      </c>
      <c r="J54" s="298" t="str">
        <f>Contents!F4</f>
        <v>20X1</v>
      </c>
    </row>
    <row r="55" spans="1:10" s="201" customFormat="1" ht="12" thickBot="1" x14ac:dyDescent="0.25">
      <c r="A55" s="201">
        <v>3</v>
      </c>
      <c r="E55" s="299"/>
      <c r="F55" s="299"/>
      <c r="G55" s="299"/>
      <c r="H55" s="299"/>
      <c r="I55" s="300" t="s">
        <v>258</v>
      </c>
      <c r="J55" s="301" t="s">
        <v>258</v>
      </c>
    </row>
    <row r="56" spans="1:10" s="201" customFormat="1" ht="12" customHeight="1" x14ac:dyDescent="0.2">
      <c r="A56" s="201">
        <v>3</v>
      </c>
      <c r="B56" s="201" t="s">
        <v>208</v>
      </c>
      <c r="C56" s="201">
        <v>128</v>
      </c>
      <c r="E56" s="362" t="str">
        <f ca="1">INDEX(TBLStructure[Full Note Title],MATCH(C56,TBLStructure[Model Reference],0))</f>
        <v>7.3B: Net gains or losses on financial assets</v>
      </c>
      <c r="F56" s="362"/>
      <c r="G56" s="362"/>
      <c r="H56" s="362"/>
      <c r="I56" s="296"/>
      <c r="J56" s="296"/>
    </row>
    <row r="57" spans="1:10" s="201" customFormat="1" ht="12" customHeight="1" x14ac:dyDescent="0.2">
      <c r="A57" s="201">
        <v>3</v>
      </c>
      <c r="D57" s="202" t="s">
        <v>1178</v>
      </c>
      <c r="E57" s="307" t="s">
        <v>1151</v>
      </c>
      <c r="F57" s="307"/>
      <c r="G57" s="307"/>
      <c r="H57" s="307"/>
      <c r="I57" s="296"/>
      <c r="J57" s="296"/>
    </row>
    <row r="58" spans="1:10" s="201" customFormat="1" ht="12" customHeight="1" x14ac:dyDescent="0.2">
      <c r="A58" s="201">
        <v>3</v>
      </c>
      <c r="E58" s="308" t="s">
        <v>1179</v>
      </c>
      <c r="F58" s="308"/>
      <c r="G58" s="308"/>
      <c r="H58" s="308"/>
      <c r="I58" s="106">
        <v>0</v>
      </c>
      <c r="J58" s="107">
        <v>0</v>
      </c>
    </row>
    <row r="59" spans="1:10" s="201" customFormat="1" ht="12" customHeight="1" x14ac:dyDescent="0.2">
      <c r="A59" s="201">
        <v>3</v>
      </c>
      <c r="E59" s="308" t="s">
        <v>1180</v>
      </c>
      <c r="F59" s="308"/>
      <c r="G59" s="308"/>
      <c r="H59" s="308"/>
      <c r="I59" s="106">
        <v>0</v>
      </c>
      <c r="J59" s="107">
        <v>0</v>
      </c>
    </row>
    <row r="60" spans="1:10" s="201" customFormat="1" ht="12" customHeight="1" x14ac:dyDescent="0.2">
      <c r="A60" s="201">
        <v>3</v>
      </c>
      <c r="E60" s="308" t="s">
        <v>1181</v>
      </c>
      <c r="F60" s="308"/>
      <c r="G60" s="308"/>
      <c r="H60" s="308"/>
      <c r="I60" s="106">
        <v>0</v>
      </c>
      <c r="J60" s="107">
        <v>0</v>
      </c>
    </row>
    <row r="61" spans="1:10" s="201" customFormat="1" ht="12" customHeight="1" x14ac:dyDescent="0.2">
      <c r="A61" s="201">
        <v>3</v>
      </c>
      <c r="E61" s="308" t="s">
        <v>1182</v>
      </c>
      <c r="F61" s="308"/>
      <c r="G61" s="308"/>
      <c r="H61" s="308"/>
      <c r="I61" s="106">
        <v>0</v>
      </c>
      <c r="J61" s="107">
        <v>0</v>
      </c>
    </row>
    <row r="62" spans="1:10" s="201" customFormat="1" ht="12" customHeight="1" x14ac:dyDescent="0.2">
      <c r="A62" s="201">
        <v>3</v>
      </c>
      <c r="E62" s="1032" t="s">
        <v>1183</v>
      </c>
      <c r="F62" s="1032"/>
      <c r="G62" s="1032"/>
      <c r="H62" s="1032"/>
      <c r="I62" s="112">
        <f>SUM(I57:I61)</f>
        <v>0</v>
      </c>
      <c r="J62" s="113">
        <f>SUM(J57:J61)</f>
        <v>0</v>
      </c>
    </row>
    <row r="63" spans="1:10" s="201" customFormat="1" ht="12" customHeight="1" x14ac:dyDescent="0.2">
      <c r="A63" s="201">
        <v>3</v>
      </c>
      <c r="E63" s="296"/>
      <c r="F63" s="296"/>
      <c r="G63" s="296"/>
      <c r="H63" s="296"/>
      <c r="I63" s="106"/>
      <c r="J63" s="107"/>
    </row>
    <row r="64" spans="1:10" s="201" customFormat="1" ht="22.95" customHeight="1" x14ac:dyDescent="0.2">
      <c r="A64" s="201">
        <v>3</v>
      </c>
      <c r="D64" s="193" t="s">
        <v>1217</v>
      </c>
      <c r="E64" s="1053" t="s">
        <v>1185</v>
      </c>
      <c r="F64" s="1053"/>
      <c r="G64" s="1053"/>
      <c r="H64" s="1053"/>
      <c r="I64" s="106"/>
      <c r="J64" s="107"/>
    </row>
    <row r="65" spans="1:10" s="201" customFormat="1" ht="12" customHeight="1" x14ac:dyDescent="0.2">
      <c r="A65" s="201">
        <v>3</v>
      </c>
      <c r="D65" s="193"/>
      <c r="E65" s="308" t="s">
        <v>1179</v>
      </c>
      <c r="F65" s="308"/>
      <c r="G65" s="308"/>
      <c r="H65" s="308"/>
      <c r="I65" s="106">
        <v>0</v>
      </c>
      <c r="J65" s="107">
        <v>0</v>
      </c>
    </row>
    <row r="66" spans="1:10" s="201" customFormat="1" ht="12" customHeight="1" x14ac:dyDescent="0.2">
      <c r="A66" s="201">
        <v>3</v>
      </c>
      <c r="E66" s="308" t="s">
        <v>1186</v>
      </c>
      <c r="F66" s="308"/>
      <c r="G66" s="308"/>
      <c r="H66" s="308"/>
      <c r="I66" s="106">
        <v>0</v>
      </c>
      <c r="J66" s="107">
        <v>0</v>
      </c>
    </row>
    <row r="67" spans="1:10" s="201" customFormat="1" ht="12" customHeight="1" x14ac:dyDescent="0.2">
      <c r="A67" s="201">
        <v>3</v>
      </c>
      <c r="E67" s="308" t="s">
        <v>1180</v>
      </c>
      <c r="F67" s="308"/>
      <c r="G67" s="308"/>
      <c r="H67" s="308"/>
      <c r="I67" s="106">
        <v>0</v>
      </c>
      <c r="J67" s="107">
        <v>0</v>
      </c>
    </row>
    <row r="68" spans="1:10" s="201" customFormat="1" ht="12" customHeight="1" x14ac:dyDescent="0.2">
      <c r="A68" s="201">
        <v>3</v>
      </c>
      <c r="E68" s="308" t="s">
        <v>1187</v>
      </c>
      <c r="F68" s="308"/>
      <c r="G68" s="308"/>
      <c r="H68" s="308"/>
      <c r="I68" s="106">
        <v>0</v>
      </c>
      <c r="J68" s="107">
        <v>0</v>
      </c>
    </row>
    <row r="69" spans="1:10" s="201" customFormat="1" ht="12" customHeight="1" x14ac:dyDescent="0.2">
      <c r="A69" s="201">
        <v>3</v>
      </c>
      <c r="E69" s="308" t="s">
        <v>1188</v>
      </c>
      <c r="F69" s="308"/>
      <c r="G69" s="308"/>
      <c r="H69" s="308"/>
      <c r="I69" s="106"/>
      <c r="J69" s="107"/>
    </row>
    <row r="70" spans="1:10" s="201" customFormat="1" ht="12" customHeight="1" x14ac:dyDescent="0.2">
      <c r="A70" s="201">
        <v>3</v>
      </c>
      <c r="E70" s="315" t="s">
        <v>1181</v>
      </c>
      <c r="F70" s="315"/>
      <c r="G70" s="315"/>
      <c r="H70" s="315"/>
      <c r="I70" s="106">
        <v>0</v>
      </c>
      <c r="J70" s="107">
        <v>0</v>
      </c>
    </row>
    <row r="71" spans="1:10" s="201" customFormat="1" ht="12" customHeight="1" x14ac:dyDescent="0.2">
      <c r="A71" s="201">
        <v>3</v>
      </c>
      <c r="E71" s="315" t="s">
        <v>1189</v>
      </c>
      <c r="F71" s="315"/>
      <c r="G71" s="315"/>
      <c r="H71" s="315"/>
      <c r="I71" s="106">
        <v>0</v>
      </c>
      <c r="J71" s="107">
        <v>0</v>
      </c>
    </row>
    <row r="72" spans="1:10" s="201" customFormat="1" ht="12" customHeight="1" x14ac:dyDescent="0.2">
      <c r="A72" s="201">
        <v>3</v>
      </c>
      <c r="E72" s="308" t="s">
        <v>1182</v>
      </c>
      <c r="F72" s="308"/>
      <c r="G72" s="308"/>
      <c r="H72" s="308"/>
      <c r="I72" s="106">
        <v>0</v>
      </c>
      <c r="J72" s="107">
        <v>0</v>
      </c>
    </row>
    <row r="73" spans="1:10" s="201" customFormat="1" ht="27.15" customHeight="1" x14ac:dyDescent="0.2">
      <c r="A73" s="201">
        <v>3</v>
      </c>
      <c r="E73" s="1053" t="s">
        <v>1190</v>
      </c>
      <c r="F73" s="1053"/>
      <c r="G73" s="1053"/>
      <c r="H73" s="1053"/>
      <c r="I73" s="112">
        <f>SUM(I64:I72)</f>
        <v>0</v>
      </c>
      <c r="J73" s="113">
        <f>SUM(J64:J72)</f>
        <v>0</v>
      </c>
    </row>
    <row r="74" spans="1:10" s="201" customFormat="1" ht="12" customHeight="1" x14ac:dyDescent="0.2">
      <c r="A74" s="201">
        <v>3</v>
      </c>
      <c r="E74" s="296"/>
      <c r="F74" s="296"/>
      <c r="G74" s="296"/>
      <c r="H74" s="296"/>
      <c r="I74" s="106"/>
      <c r="J74" s="107"/>
    </row>
    <row r="75" spans="1:10" s="201" customFormat="1" ht="12" customHeight="1" x14ac:dyDescent="0.2">
      <c r="A75" s="201">
        <v>3</v>
      </c>
      <c r="D75" s="995" t="s">
        <v>1191</v>
      </c>
      <c r="E75" s="684" t="s">
        <v>1155</v>
      </c>
      <c r="F75" s="684"/>
      <c r="G75" s="684"/>
      <c r="H75" s="456"/>
      <c r="I75" s="106"/>
      <c r="J75" s="107"/>
    </row>
    <row r="76" spans="1:10" s="201" customFormat="1" ht="12" customHeight="1" x14ac:dyDescent="0.2">
      <c r="A76" s="201">
        <v>3</v>
      </c>
      <c r="D76" s="995"/>
      <c r="E76" s="460" t="s">
        <v>1192</v>
      </c>
      <c r="F76" s="460"/>
      <c r="G76" s="460"/>
      <c r="H76" s="460"/>
      <c r="I76" s="106">
        <v>0</v>
      </c>
      <c r="J76" s="107">
        <v>0</v>
      </c>
    </row>
    <row r="77" spans="1:10" s="201" customFormat="1" ht="12" customHeight="1" x14ac:dyDescent="0.2">
      <c r="A77" s="201">
        <v>3</v>
      </c>
      <c r="D77" s="685"/>
      <c r="E77" s="460" t="s">
        <v>1179</v>
      </c>
      <c r="F77" s="460"/>
      <c r="G77" s="460"/>
      <c r="H77" s="460"/>
      <c r="I77" s="106">
        <v>0</v>
      </c>
      <c r="J77" s="107">
        <v>0</v>
      </c>
    </row>
    <row r="78" spans="1:10" s="201" customFormat="1" ht="12" customHeight="1" x14ac:dyDescent="0.2">
      <c r="A78" s="201">
        <v>3</v>
      </c>
      <c r="D78" s="685"/>
      <c r="E78" s="460" t="s">
        <v>1186</v>
      </c>
      <c r="F78" s="460"/>
      <c r="G78" s="460"/>
      <c r="H78" s="460"/>
      <c r="I78" s="106">
        <v>0</v>
      </c>
      <c r="J78" s="107">
        <v>0</v>
      </c>
    </row>
    <row r="79" spans="1:10" s="201" customFormat="1" ht="12" customHeight="1" x14ac:dyDescent="0.2">
      <c r="A79" s="201">
        <v>3</v>
      </c>
      <c r="D79" s="685"/>
      <c r="E79" s="460" t="s">
        <v>1180</v>
      </c>
      <c r="F79" s="460"/>
      <c r="G79" s="460"/>
      <c r="H79" s="460"/>
      <c r="I79" s="120">
        <v>0</v>
      </c>
      <c r="J79" s="107">
        <v>0</v>
      </c>
    </row>
    <row r="80" spans="1:10" s="201" customFormat="1" ht="24.6" customHeight="1" x14ac:dyDescent="0.2">
      <c r="A80" s="201">
        <v>3</v>
      </c>
      <c r="D80" s="231"/>
      <c r="E80" s="1052" t="s">
        <v>1193</v>
      </c>
      <c r="F80" s="1052"/>
      <c r="G80" s="1052"/>
      <c r="H80" s="1052"/>
      <c r="I80" s="112">
        <f>SUM(I75:I79)</f>
        <v>0</v>
      </c>
      <c r="J80" s="113">
        <f>SUM(J75:J79)</f>
        <v>0</v>
      </c>
    </row>
    <row r="81" spans="1:10" s="201" customFormat="1" ht="11.4" x14ac:dyDescent="0.2">
      <c r="D81" s="231"/>
      <c r="E81" s="686"/>
      <c r="F81" s="686"/>
      <c r="G81" s="686"/>
      <c r="H81" s="686"/>
      <c r="I81" s="120"/>
      <c r="J81" s="121"/>
    </row>
    <row r="82" spans="1:10" s="201" customFormat="1" ht="12" customHeight="1" x14ac:dyDescent="0.2">
      <c r="A82" s="201">
        <v>3</v>
      </c>
      <c r="D82" s="202" t="s">
        <v>1194</v>
      </c>
      <c r="E82" s="1032" t="s">
        <v>1161</v>
      </c>
      <c r="F82" s="1032"/>
      <c r="G82" s="1032"/>
      <c r="H82" s="1032"/>
      <c r="I82" s="106"/>
      <c r="J82" s="107"/>
    </row>
    <row r="83" spans="1:10" s="201" customFormat="1" ht="12" customHeight="1" x14ac:dyDescent="0.2">
      <c r="A83" s="201">
        <v>3</v>
      </c>
      <c r="E83" s="308" t="s">
        <v>1192</v>
      </c>
      <c r="F83" s="308"/>
      <c r="G83" s="308"/>
      <c r="H83" s="308"/>
      <c r="I83" s="106">
        <v>0</v>
      </c>
      <c r="J83" s="107">
        <v>0</v>
      </c>
    </row>
    <row r="84" spans="1:10" s="201" customFormat="1" ht="12" customHeight="1" x14ac:dyDescent="0.2">
      <c r="A84" s="201">
        <v>3</v>
      </c>
      <c r="E84" s="308" t="s">
        <v>1179</v>
      </c>
      <c r="F84" s="308"/>
      <c r="G84" s="308"/>
      <c r="H84" s="308"/>
      <c r="I84" s="106">
        <v>0</v>
      </c>
      <c r="J84" s="107">
        <v>0</v>
      </c>
    </row>
    <row r="85" spans="1:10" s="201" customFormat="1" ht="12" customHeight="1" x14ac:dyDescent="0.2">
      <c r="A85" s="201">
        <v>3</v>
      </c>
      <c r="E85" s="308" t="s">
        <v>1186</v>
      </c>
      <c r="F85" s="308"/>
      <c r="G85" s="308"/>
      <c r="H85" s="308"/>
      <c r="I85" s="106">
        <v>0</v>
      </c>
      <c r="J85" s="107">
        <v>0</v>
      </c>
    </row>
    <row r="86" spans="1:10" s="201" customFormat="1" ht="12" customHeight="1" x14ac:dyDescent="0.2">
      <c r="A86" s="201">
        <v>3</v>
      </c>
      <c r="E86" s="308" t="s">
        <v>1180</v>
      </c>
      <c r="F86" s="308"/>
      <c r="G86" s="308"/>
      <c r="H86" s="308"/>
      <c r="I86" s="106">
        <v>0</v>
      </c>
      <c r="J86" s="107">
        <v>0</v>
      </c>
    </row>
    <row r="87" spans="1:10" s="201" customFormat="1" ht="12" customHeight="1" x14ac:dyDescent="0.2">
      <c r="A87" s="201">
        <v>3</v>
      </c>
      <c r="D87" s="544"/>
      <c r="E87" s="1051" t="s">
        <v>1195</v>
      </c>
      <c r="F87" s="1051"/>
      <c r="G87" s="1051"/>
      <c r="H87" s="1051"/>
      <c r="I87" s="112">
        <f>SUM(I82:I86)</f>
        <v>0</v>
      </c>
      <c r="J87" s="113">
        <f>SUM(J82:J86)</f>
        <v>0</v>
      </c>
    </row>
    <row r="88" spans="1:10" s="201" customFormat="1" ht="11.4" x14ac:dyDescent="0.2">
      <c r="A88" s="201">
        <v>3</v>
      </c>
      <c r="E88" s="687"/>
      <c r="F88" s="687"/>
      <c r="G88" s="687"/>
      <c r="H88" s="687"/>
      <c r="I88" s="487"/>
      <c r="J88" s="534"/>
    </row>
    <row r="89" spans="1:10" s="201" customFormat="1" ht="11.4" hidden="1" x14ac:dyDescent="0.2">
      <c r="A89" s="201">
        <v>1</v>
      </c>
      <c r="E89" s="1050" t="s">
        <v>1196</v>
      </c>
      <c r="F89" s="1050"/>
      <c r="G89" s="1050"/>
      <c r="H89" s="1050"/>
      <c r="I89" s="827"/>
      <c r="J89" s="828"/>
    </row>
    <row r="90" spans="1:10" s="201" customFormat="1" ht="11.4" hidden="1" x14ac:dyDescent="0.2">
      <c r="A90" s="201">
        <v>1</v>
      </c>
      <c r="E90" s="841" t="s">
        <v>1192</v>
      </c>
      <c r="F90" s="841"/>
      <c r="G90" s="841"/>
      <c r="H90" s="841"/>
      <c r="I90" s="827">
        <v>0</v>
      </c>
      <c r="J90" s="828">
        <v>0</v>
      </c>
    </row>
    <row r="91" spans="1:10" s="201" customFormat="1" ht="11.4" hidden="1" x14ac:dyDescent="0.2">
      <c r="A91" s="201">
        <v>1</v>
      </c>
      <c r="E91" s="841" t="s">
        <v>1179</v>
      </c>
      <c r="F91" s="841"/>
      <c r="G91" s="841"/>
      <c r="H91" s="841"/>
      <c r="I91" s="827">
        <v>0</v>
      </c>
      <c r="J91" s="828">
        <v>0</v>
      </c>
    </row>
    <row r="92" spans="1:10" s="201" customFormat="1" ht="11.4" hidden="1" x14ac:dyDescent="0.2">
      <c r="A92" s="201">
        <v>1</v>
      </c>
      <c r="E92" s="841" t="s">
        <v>1186</v>
      </c>
      <c r="F92" s="841"/>
      <c r="G92" s="841"/>
      <c r="H92" s="841"/>
      <c r="I92" s="827">
        <v>0</v>
      </c>
      <c r="J92" s="828">
        <v>0</v>
      </c>
    </row>
    <row r="93" spans="1:10" s="201" customFormat="1" ht="11.4" hidden="1" x14ac:dyDescent="0.2">
      <c r="A93" s="201">
        <v>1</v>
      </c>
      <c r="E93" s="841" t="s">
        <v>1180</v>
      </c>
      <c r="F93" s="841"/>
      <c r="G93" s="841"/>
      <c r="H93" s="841"/>
      <c r="I93" s="827">
        <v>0</v>
      </c>
      <c r="J93" s="828">
        <v>0</v>
      </c>
    </row>
    <row r="94" spans="1:10" s="201" customFormat="1" ht="11.4" hidden="1" x14ac:dyDescent="0.2">
      <c r="A94" s="201">
        <v>1</v>
      </c>
      <c r="D94" s="201" t="s">
        <v>1197</v>
      </c>
      <c r="E94" s="1043" t="s">
        <v>1198</v>
      </c>
      <c r="F94" s="1043"/>
      <c r="G94" s="1043"/>
      <c r="H94" s="1043"/>
      <c r="I94" s="829">
        <f>SUM(I89:I93)</f>
        <v>0</v>
      </c>
      <c r="J94" s="830">
        <f>SUM(J89:J93)</f>
        <v>0</v>
      </c>
    </row>
    <row r="95" spans="1:10" s="201" customFormat="1" ht="11.4" hidden="1" x14ac:dyDescent="0.2">
      <c r="A95" s="201">
        <v>1</v>
      </c>
      <c r="E95" s="867"/>
      <c r="F95" s="867"/>
      <c r="G95" s="867"/>
      <c r="H95" s="867"/>
      <c r="I95" s="835"/>
      <c r="J95" s="836"/>
    </row>
    <row r="96" spans="1:10" s="201" customFormat="1" ht="11.4" x14ac:dyDescent="0.2">
      <c r="A96" s="201">
        <v>3</v>
      </c>
      <c r="E96" s="307" t="s">
        <v>1218</v>
      </c>
      <c r="F96" s="307"/>
      <c r="G96" s="307"/>
      <c r="H96" s="307"/>
      <c r="I96" s="182">
        <f>I62+I73+I80+I87+I94</f>
        <v>0</v>
      </c>
      <c r="J96" s="459">
        <f>J62+J73+J80+J87+J94</f>
        <v>0</v>
      </c>
    </row>
    <row r="97" spans="1:10" s="201" customFormat="1" ht="12" customHeight="1" x14ac:dyDescent="0.2">
      <c r="A97" s="201">
        <v>3</v>
      </c>
      <c r="E97" s="296"/>
      <c r="F97" s="296"/>
      <c r="G97" s="296"/>
      <c r="H97" s="296"/>
      <c r="I97" s="296"/>
      <c r="J97" s="296"/>
    </row>
    <row r="98" spans="1:10" s="201" customFormat="1" ht="11.4" x14ac:dyDescent="0.2">
      <c r="A98" s="201">
        <v>3</v>
      </c>
      <c r="D98" s="252" t="s">
        <v>1200</v>
      </c>
      <c r="E98" s="971" t="s">
        <v>1201</v>
      </c>
      <c r="F98" s="971"/>
      <c r="G98" s="971"/>
      <c r="H98" s="971"/>
      <c r="I98" s="971"/>
      <c r="J98" s="971"/>
    </row>
    <row r="99" spans="1:10" s="201" customFormat="1" ht="11.4" x14ac:dyDescent="0.2">
      <c r="A99" s="201">
        <v>3</v>
      </c>
      <c r="E99" s="296"/>
      <c r="F99" s="296"/>
      <c r="G99" s="296"/>
      <c r="H99" s="296"/>
      <c r="I99" s="296"/>
      <c r="J99" s="296"/>
    </row>
    <row r="100" spans="1:10" s="201" customFormat="1" ht="11.4" hidden="1" x14ac:dyDescent="0.2">
      <c r="A100" s="201">
        <v>1</v>
      </c>
      <c r="E100" s="880"/>
      <c r="F100" s="880"/>
      <c r="G100" s="880"/>
      <c r="H100" s="880"/>
      <c r="I100" s="861" t="str">
        <f>Contents!F3</f>
        <v>20X2</v>
      </c>
      <c r="J100" s="862" t="str">
        <f>Contents!F4</f>
        <v>20X1</v>
      </c>
    </row>
    <row r="101" spans="1:10" s="201" customFormat="1" ht="12" hidden="1" thickBot="1" x14ac:dyDescent="0.25">
      <c r="A101" s="201">
        <v>1</v>
      </c>
      <c r="E101" s="882"/>
      <c r="F101" s="882"/>
      <c r="G101" s="882"/>
      <c r="H101" s="882"/>
      <c r="I101" s="863" t="s">
        <v>258</v>
      </c>
      <c r="J101" s="864" t="s">
        <v>258</v>
      </c>
    </row>
    <row r="102" spans="1:10" s="201" customFormat="1" ht="11.4" x14ac:dyDescent="0.2">
      <c r="A102" s="201">
        <v>3</v>
      </c>
      <c r="B102" s="201" t="s">
        <v>208</v>
      </c>
      <c r="C102" s="201">
        <v>129</v>
      </c>
      <c r="E102" s="362" t="str">
        <f ca="1">INDEX(TBLStructure[Full Note Title],MATCH(C102,TBLStructure[Model Reference],0))</f>
        <v>7.3C: Net gains or losses on financial liabilities</v>
      </c>
      <c r="F102" s="362"/>
      <c r="G102" s="362"/>
      <c r="H102" s="362"/>
      <c r="I102" s="296"/>
      <c r="J102" s="296"/>
    </row>
    <row r="103" spans="1:10" s="201" customFormat="1" ht="12" customHeight="1" x14ac:dyDescent="0.2">
      <c r="A103" s="201">
        <v>3</v>
      </c>
      <c r="D103" s="202" t="s">
        <v>1219</v>
      </c>
      <c r="E103" s="307" t="s">
        <v>1167</v>
      </c>
      <c r="F103" s="307"/>
      <c r="G103" s="307"/>
      <c r="H103" s="307"/>
      <c r="I103" s="296"/>
      <c r="J103" s="296"/>
    </row>
    <row r="104" spans="1:10" s="201" customFormat="1" ht="12" customHeight="1" x14ac:dyDescent="0.2">
      <c r="A104" s="201">
        <v>3</v>
      </c>
      <c r="E104" s="308" t="s">
        <v>1203</v>
      </c>
      <c r="F104" s="308"/>
      <c r="G104" s="308"/>
      <c r="H104" s="308"/>
      <c r="I104" s="106">
        <v>0</v>
      </c>
      <c r="J104" s="107">
        <v>0</v>
      </c>
    </row>
    <row r="105" spans="1:10" s="201" customFormat="1" ht="12" customHeight="1" x14ac:dyDescent="0.2">
      <c r="A105" s="201">
        <v>3</v>
      </c>
      <c r="E105" s="308" t="s">
        <v>1180</v>
      </c>
      <c r="F105" s="308"/>
      <c r="G105" s="308"/>
      <c r="H105" s="308"/>
      <c r="I105" s="106">
        <v>0</v>
      </c>
      <c r="J105" s="107">
        <v>0</v>
      </c>
    </row>
    <row r="106" spans="1:10" s="201" customFormat="1" ht="12" customHeight="1" x14ac:dyDescent="0.2">
      <c r="A106" s="201">
        <v>3</v>
      </c>
      <c r="E106" s="308" t="s">
        <v>1182</v>
      </c>
      <c r="F106" s="308"/>
      <c r="G106" s="308"/>
      <c r="H106" s="308"/>
      <c r="I106" s="106">
        <v>0</v>
      </c>
      <c r="J106" s="107">
        <v>0</v>
      </c>
    </row>
    <row r="107" spans="1:10" s="201" customFormat="1" ht="12" customHeight="1" x14ac:dyDescent="0.2">
      <c r="A107" s="201">
        <v>3</v>
      </c>
      <c r="D107" s="371"/>
      <c r="E107" s="1032" t="s">
        <v>1204</v>
      </c>
      <c r="F107" s="1032"/>
      <c r="G107" s="1032"/>
      <c r="H107" s="1032"/>
      <c r="I107" s="112">
        <f>SUM(I104:I106)</f>
        <v>0</v>
      </c>
      <c r="J107" s="113">
        <f>SUM(J104:J106)</f>
        <v>0</v>
      </c>
    </row>
    <row r="108" spans="1:10" s="201" customFormat="1" ht="11.4" x14ac:dyDescent="0.2">
      <c r="A108" s="201">
        <v>3</v>
      </c>
      <c r="E108" s="296"/>
      <c r="F108" s="296"/>
      <c r="G108" s="296"/>
      <c r="H108" s="296"/>
      <c r="I108" s="106"/>
      <c r="J108" s="107"/>
    </row>
    <row r="109" spans="1:10" s="201" customFormat="1" ht="11.4" hidden="1" x14ac:dyDescent="0.2">
      <c r="A109" s="201">
        <v>1</v>
      </c>
      <c r="E109" s="1050" t="s">
        <v>1220</v>
      </c>
      <c r="F109" s="1050"/>
      <c r="G109" s="1050"/>
      <c r="H109" s="1050"/>
      <c r="I109" s="827"/>
      <c r="J109" s="828"/>
    </row>
    <row r="110" spans="1:10" s="201" customFormat="1" ht="11.4" x14ac:dyDescent="0.2">
      <c r="A110" s="201">
        <v>2</v>
      </c>
      <c r="D110" s="202" t="s">
        <v>1205</v>
      </c>
      <c r="E110" s="1032" t="s">
        <v>1172</v>
      </c>
      <c r="F110" s="1032"/>
      <c r="G110" s="1032"/>
      <c r="H110" s="1032"/>
      <c r="I110" s="106"/>
      <c r="J110" s="107"/>
    </row>
    <row r="111" spans="1:10" s="201" customFormat="1" ht="12" customHeight="1" x14ac:dyDescent="0.2">
      <c r="A111" s="201">
        <v>3</v>
      </c>
      <c r="E111" s="308" t="s">
        <v>1192</v>
      </c>
      <c r="F111" s="308"/>
      <c r="G111" s="308"/>
      <c r="H111" s="308"/>
      <c r="I111" s="106">
        <v>0</v>
      </c>
      <c r="J111" s="107">
        <v>0</v>
      </c>
    </row>
    <row r="112" spans="1:10" s="201" customFormat="1" ht="12" customHeight="1" x14ac:dyDescent="0.2">
      <c r="A112" s="201">
        <v>3</v>
      </c>
      <c r="E112" s="308" t="s">
        <v>1203</v>
      </c>
      <c r="F112" s="308"/>
      <c r="G112" s="308"/>
      <c r="H112" s="308"/>
      <c r="I112" s="106">
        <v>0</v>
      </c>
      <c r="J112" s="107">
        <v>0</v>
      </c>
    </row>
    <row r="113" spans="1:10" s="201" customFormat="1" ht="11.4" x14ac:dyDescent="0.2">
      <c r="A113" s="201">
        <v>3</v>
      </c>
      <c r="E113" s="308" t="s">
        <v>1180</v>
      </c>
      <c r="F113" s="308"/>
      <c r="G113" s="308"/>
      <c r="H113" s="308"/>
      <c r="I113" s="106">
        <v>0</v>
      </c>
      <c r="J113" s="107">
        <v>0</v>
      </c>
    </row>
    <row r="114" spans="1:10" s="201" customFormat="1" ht="11.4" hidden="1" x14ac:dyDescent="0.2">
      <c r="A114" s="201">
        <v>1</v>
      </c>
      <c r="E114" s="1043" t="s">
        <v>1221</v>
      </c>
      <c r="F114" s="1043"/>
      <c r="G114" s="1043"/>
      <c r="H114" s="1043"/>
      <c r="I114" s="829">
        <f>SUM(I111:I113)</f>
        <v>0</v>
      </c>
      <c r="J114" s="830">
        <f>SUM(J111:J113)</f>
        <v>0</v>
      </c>
    </row>
    <row r="115" spans="1:10" s="201" customFormat="1" ht="11.4" x14ac:dyDescent="0.2">
      <c r="A115" s="201">
        <v>2</v>
      </c>
      <c r="D115" s="371"/>
      <c r="E115" s="1051" t="s">
        <v>1206</v>
      </c>
      <c r="F115" s="1051"/>
      <c r="G115" s="1051"/>
      <c r="H115" s="1051"/>
      <c r="I115" s="118">
        <f>SUM(I111:I113)</f>
        <v>0</v>
      </c>
      <c r="J115" s="119">
        <f>SUM(J111:J113)</f>
        <v>0</v>
      </c>
    </row>
    <row r="116" spans="1:10" s="201" customFormat="1" ht="11.4" x14ac:dyDescent="0.2">
      <c r="A116" s="201">
        <v>3</v>
      </c>
      <c r="E116" s="687"/>
      <c r="F116" s="687"/>
      <c r="G116" s="687"/>
      <c r="H116" s="687"/>
      <c r="I116" s="487"/>
      <c r="J116" s="534"/>
    </row>
    <row r="117" spans="1:10" s="201" customFormat="1" ht="11.4" hidden="1" x14ac:dyDescent="0.2">
      <c r="A117" s="201">
        <v>1</v>
      </c>
      <c r="E117" s="1050" t="s">
        <v>1207</v>
      </c>
      <c r="F117" s="1050"/>
      <c r="G117" s="1050"/>
      <c r="H117" s="1050"/>
      <c r="I117" s="827"/>
      <c r="J117" s="828"/>
    </row>
    <row r="118" spans="1:10" s="201" customFormat="1" ht="11.4" hidden="1" x14ac:dyDescent="0.2">
      <c r="A118" s="201">
        <v>1</v>
      </c>
      <c r="E118" s="841" t="s">
        <v>1192</v>
      </c>
      <c r="F118" s="841"/>
      <c r="G118" s="841"/>
      <c r="H118" s="841"/>
      <c r="I118" s="827">
        <v>0</v>
      </c>
      <c r="J118" s="828">
        <v>0</v>
      </c>
    </row>
    <row r="119" spans="1:10" s="201" customFormat="1" ht="11.4" hidden="1" x14ac:dyDescent="0.2">
      <c r="A119" s="201">
        <v>1</v>
      </c>
      <c r="E119" s="841" t="s">
        <v>1203</v>
      </c>
      <c r="F119" s="841"/>
      <c r="G119" s="841"/>
      <c r="H119" s="841"/>
      <c r="I119" s="827">
        <v>0</v>
      </c>
      <c r="J119" s="828">
        <v>0</v>
      </c>
    </row>
    <row r="120" spans="1:10" s="201" customFormat="1" ht="11.4" hidden="1" x14ac:dyDescent="0.2">
      <c r="A120" s="201">
        <v>1</v>
      </c>
      <c r="E120" s="841" t="s">
        <v>1180</v>
      </c>
      <c r="F120" s="841"/>
      <c r="G120" s="841"/>
      <c r="H120" s="841"/>
      <c r="I120" s="827">
        <v>0</v>
      </c>
      <c r="J120" s="828">
        <v>0</v>
      </c>
    </row>
    <row r="121" spans="1:10" s="201" customFormat="1" ht="11.4" hidden="1" x14ac:dyDescent="0.2">
      <c r="A121" s="201">
        <v>1</v>
      </c>
      <c r="E121" s="1043" t="s">
        <v>1222</v>
      </c>
      <c r="F121" s="1043"/>
      <c r="G121" s="1043"/>
      <c r="H121" s="1043"/>
      <c r="I121" s="829">
        <f>SUM(I118:I120)</f>
        <v>0</v>
      </c>
      <c r="J121" s="830">
        <f>SUM(J118:J120)</f>
        <v>0</v>
      </c>
    </row>
    <row r="122" spans="1:10" s="201" customFormat="1" ht="11.4" hidden="1" x14ac:dyDescent="0.2">
      <c r="A122" s="201">
        <v>1</v>
      </c>
      <c r="E122" s="867"/>
      <c r="F122" s="867"/>
      <c r="G122" s="867"/>
      <c r="H122" s="867"/>
      <c r="I122" s="835"/>
      <c r="J122" s="836"/>
    </row>
    <row r="123" spans="1:10" s="201" customFormat="1" ht="11.4" x14ac:dyDescent="0.2">
      <c r="A123" s="201">
        <v>3</v>
      </c>
      <c r="E123" s="307" t="s">
        <v>1223</v>
      </c>
      <c r="F123" s="307"/>
      <c r="G123" s="307"/>
      <c r="H123" s="307"/>
      <c r="I123" s="182">
        <f>I114+I107+I121</f>
        <v>0</v>
      </c>
      <c r="J123" s="459">
        <f>J114+J107+J121</f>
        <v>0</v>
      </c>
    </row>
    <row r="124" spans="1:10" s="201" customFormat="1" ht="6.6" customHeight="1" x14ac:dyDescent="0.2">
      <c r="A124" s="201">
        <v>3</v>
      </c>
      <c r="E124" s="296"/>
      <c r="F124" s="296"/>
      <c r="G124" s="296"/>
      <c r="H124" s="296"/>
      <c r="I124" s="106"/>
      <c r="J124" s="121"/>
    </row>
    <row r="125" spans="1:10" s="201" customFormat="1" ht="11.4" x14ac:dyDescent="0.2">
      <c r="A125" s="201">
        <v>3</v>
      </c>
      <c r="D125" s="193" t="s">
        <v>1200</v>
      </c>
      <c r="E125" s="971" t="s">
        <v>1224</v>
      </c>
      <c r="F125" s="971"/>
      <c r="G125" s="971"/>
      <c r="H125" s="971"/>
      <c r="I125" s="971"/>
      <c r="J125" s="971"/>
    </row>
    <row r="126" spans="1:10" s="279" customFormat="1" x14ac:dyDescent="0.25">
      <c r="A126" s="279">
        <v>1</v>
      </c>
      <c r="D126" s="202"/>
      <c r="E126" s="688"/>
      <c r="F126" s="688"/>
      <c r="G126" s="688"/>
      <c r="H126" s="688"/>
      <c r="I126" s="688"/>
      <c r="J126" s="688"/>
    </row>
    <row r="127" spans="1:10" x14ac:dyDescent="0.25">
      <c r="E127" s="296"/>
      <c r="F127" s="296"/>
      <c r="G127" s="296"/>
      <c r="H127" s="296"/>
      <c r="I127" s="296"/>
      <c r="J127" s="296"/>
    </row>
    <row r="139" spans="5:10" ht="27.75" customHeight="1" x14ac:dyDescent="0.25">
      <c r="E139" s="199"/>
      <c r="F139" s="199"/>
      <c r="G139" s="199"/>
      <c r="H139" s="199"/>
      <c r="I139" s="199"/>
      <c r="J139" s="199"/>
    </row>
    <row r="147" spans="5:10" ht="25.5" customHeight="1" x14ac:dyDescent="0.25">
      <c r="E147" s="199"/>
      <c r="F147" s="199"/>
      <c r="G147" s="199"/>
      <c r="H147" s="199"/>
      <c r="I147" s="199"/>
      <c r="J147" s="199"/>
    </row>
    <row r="154" spans="5:10" ht="13.2" customHeight="1" x14ac:dyDescent="0.25">
      <c r="E154" s="199"/>
      <c r="F154" s="199"/>
      <c r="G154" s="199"/>
      <c r="H154" s="199"/>
      <c r="I154" s="199"/>
      <c r="J154" s="199"/>
    </row>
    <row r="162" spans="5:10" ht="13.2" customHeight="1" x14ac:dyDescent="0.25">
      <c r="E162" s="199"/>
      <c r="F162" s="199"/>
      <c r="G162" s="199"/>
      <c r="H162" s="199"/>
      <c r="I162" s="199"/>
      <c r="J162" s="199"/>
    </row>
    <row r="171" spans="5:10" ht="13.2" customHeight="1" x14ac:dyDescent="0.25">
      <c r="E171" s="199"/>
      <c r="F171" s="199"/>
      <c r="G171" s="199"/>
      <c r="H171" s="199"/>
      <c r="I171" s="199"/>
      <c r="J171" s="199"/>
    </row>
    <row r="180" spans="5:10" ht="13.2" customHeight="1" x14ac:dyDescent="0.25">
      <c r="E180" s="199"/>
      <c r="F180" s="199"/>
      <c r="G180" s="199"/>
      <c r="H180" s="199"/>
      <c r="I180" s="199"/>
      <c r="J180" s="199"/>
    </row>
    <row r="187" spans="5:10" ht="13.2" customHeight="1" x14ac:dyDescent="0.25">
      <c r="E187" s="199"/>
      <c r="F187" s="199"/>
      <c r="G187" s="199"/>
      <c r="H187" s="199"/>
      <c r="I187" s="199"/>
      <c r="J187" s="199"/>
    </row>
    <row r="195" spans="5:10" ht="110.25" customHeight="1" x14ac:dyDescent="0.25">
      <c r="E195" s="199"/>
      <c r="F195" s="199"/>
      <c r="G195" s="199"/>
      <c r="H195" s="199"/>
      <c r="I195" s="199"/>
      <c r="J195" s="199"/>
    </row>
    <row r="197" spans="5:10" ht="13.2" customHeight="1" x14ac:dyDescent="0.25">
      <c r="E197" s="199"/>
      <c r="F197" s="199"/>
      <c r="G197" s="199"/>
      <c r="H197" s="199"/>
      <c r="I197" s="199"/>
      <c r="J197" s="199"/>
    </row>
    <row r="199" spans="5:10" ht="13.2" customHeight="1" x14ac:dyDescent="0.25">
      <c r="E199" s="199"/>
      <c r="F199" s="199"/>
      <c r="G199" s="199"/>
      <c r="H199" s="199"/>
      <c r="I199" s="199"/>
      <c r="J199" s="199"/>
    </row>
    <row r="202" spans="5:10" ht="13.2" customHeight="1" x14ac:dyDescent="0.25">
      <c r="E202" s="199"/>
      <c r="F202" s="199"/>
      <c r="G202" s="199"/>
      <c r="H202" s="199"/>
      <c r="I202" s="199"/>
      <c r="J202" s="199"/>
    </row>
    <row r="203" spans="5:10" ht="23.7" customHeight="1" x14ac:dyDescent="0.25">
      <c r="E203" s="199"/>
      <c r="F203" s="199"/>
      <c r="G203" s="199"/>
      <c r="H203" s="199"/>
      <c r="I203" s="199"/>
      <c r="J203" s="199"/>
    </row>
    <row r="204" spans="5:10" ht="13.2" customHeight="1" x14ac:dyDescent="0.25">
      <c r="E204" s="199"/>
      <c r="F204" s="199"/>
      <c r="G204" s="199"/>
      <c r="H204" s="199"/>
      <c r="I204" s="199"/>
      <c r="J204" s="199"/>
    </row>
    <row r="209" spans="5:10" ht="23.4" customHeight="1" x14ac:dyDescent="0.25">
      <c r="E209" s="199"/>
      <c r="F209" s="199"/>
      <c r="G209" s="199"/>
      <c r="H209" s="199"/>
      <c r="I209" s="199"/>
      <c r="J209" s="199"/>
    </row>
    <row r="212" spans="5:10" ht="40.5" customHeight="1" x14ac:dyDescent="0.25">
      <c r="E212" s="199"/>
      <c r="F212" s="199"/>
      <c r="G212" s="199"/>
      <c r="H212" s="199"/>
      <c r="I212" s="199"/>
      <c r="J212" s="199"/>
    </row>
    <row r="213" spans="5:10" ht="13.2" customHeight="1" x14ac:dyDescent="0.25">
      <c r="E213" s="199"/>
      <c r="F213" s="199"/>
      <c r="G213" s="199"/>
      <c r="H213" s="199"/>
      <c r="I213" s="199"/>
      <c r="J213" s="199"/>
    </row>
    <row r="224" spans="5:10" ht="12.75" customHeight="1" x14ac:dyDescent="0.25">
      <c r="E224" s="199"/>
      <c r="F224" s="199"/>
      <c r="G224" s="199"/>
      <c r="H224" s="199"/>
      <c r="I224" s="199"/>
      <c r="J224" s="199"/>
    </row>
    <row r="231" spans="5:10" ht="13.2" customHeight="1" x14ac:dyDescent="0.25">
      <c r="E231" s="199"/>
      <c r="F231" s="199"/>
      <c r="G231" s="199"/>
      <c r="H231" s="199"/>
      <c r="I231" s="199"/>
      <c r="J231" s="199"/>
    </row>
    <row r="232" spans="5:10" ht="12.75" customHeight="1" x14ac:dyDescent="0.25"/>
    <row r="239" spans="5:10" ht="25.5" customHeight="1" x14ac:dyDescent="0.25"/>
    <row r="245" ht="63.75" customHeight="1" x14ac:dyDescent="0.25"/>
    <row r="247" ht="12.75" customHeight="1" x14ac:dyDescent="0.25"/>
    <row r="248" ht="12.75" customHeight="1" x14ac:dyDescent="0.25"/>
    <row r="249" ht="13.2" customHeight="1" x14ac:dyDescent="0.25"/>
    <row r="256" ht="12.75" customHeight="1" x14ac:dyDescent="0.25"/>
    <row r="257" ht="12.75" customHeight="1" x14ac:dyDescent="0.25"/>
    <row r="258" ht="13.2" customHeight="1" x14ac:dyDescent="0.25"/>
    <row r="265" ht="12.75" customHeight="1" x14ac:dyDescent="0.25"/>
    <row r="266" ht="12.75" customHeight="1" x14ac:dyDescent="0.25"/>
    <row r="267" ht="13.2" customHeight="1" x14ac:dyDescent="0.25"/>
    <row r="272" ht="12.75" customHeight="1" x14ac:dyDescent="0.25"/>
    <row r="273" spans="5:10" ht="12.75" customHeight="1" x14ac:dyDescent="0.25"/>
    <row r="274" spans="5:10" ht="13.2" customHeight="1" x14ac:dyDescent="0.25"/>
    <row r="280" spans="5:10" ht="3.75" customHeight="1" x14ac:dyDescent="0.25">
      <c r="E280" s="199"/>
      <c r="F280" s="199"/>
      <c r="G280" s="199"/>
      <c r="H280" s="199"/>
      <c r="I280" s="199"/>
      <c r="J280" s="199"/>
    </row>
    <row r="282" spans="5:10" ht="43.5" customHeight="1" x14ac:dyDescent="0.25">
      <c r="E282" s="199"/>
      <c r="F282" s="199"/>
      <c r="G282" s="199"/>
      <c r="H282" s="199"/>
      <c r="I282" s="199"/>
      <c r="J282" s="199"/>
    </row>
    <row r="283" spans="5:10" ht="23.4" customHeight="1" x14ac:dyDescent="0.25">
      <c r="E283" s="199"/>
      <c r="F283" s="199"/>
      <c r="G283" s="199"/>
      <c r="H283" s="199"/>
      <c r="I283" s="199"/>
      <c r="J283" s="199"/>
    </row>
    <row r="284" spans="5:10" ht="47.25" customHeight="1" x14ac:dyDescent="0.25">
      <c r="E284" s="199"/>
      <c r="F284" s="199"/>
      <c r="G284" s="199"/>
      <c r="H284" s="199"/>
      <c r="I284" s="199"/>
      <c r="J284" s="199"/>
    </row>
    <row r="287" spans="5:10" ht="37.65" customHeight="1" x14ac:dyDescent="0.25">
      <c r="E287" s="199"/>
      <c r="F287" s="199"/>
      <c r="G287" s="199"/>
      <c r="H287" s="199"/>
      <c r="I287" s="199"/>
      <c r="J287" s="199"/>
    </row>
    <row r="288" spans="5:10" ht="30.75" customHeight="1" x14ac:dyDescent="0.25">
      <c r="E288" s="199"/>
      <c r="F288" s="199"/>
      <c r="G288" s="199"/>
      <c r="H288" s="199"/>
      <c r="I288" s="199"/>
      <c r="J288" s="199"/>
    </row>
    <row r="289" spans="5:10" ht="52.5" customHeight="1" x14ac:dyDescent="0.25">
      <c r="E289" s="199"/>
      <c r="F289" s="199"/>
      <c r="G289" s="199"/>
      <c r="H289" s="199"/>
      <c r="I289" s="199"/>
      <c r="J289" s="199"/>
    </row>
    <row r="290" spans="5:10" ht="12.75" customHeight="1" x14ac:dyDescent="0.25">
      <c r="E290" s="199"/>
      <c r="F290" s="199"/>
      <c r="G290" s="199"/>
      <c r="H290" s="199"/>
      <c r="I290" s="199"/>
      <c r="J290" s="199"/>
    </row>
    <row r="291" spans="5:10" ht="3.75" customHeight="1" x14ac:dyDescent="0.25">
      <c r="E291" s="199"/>
      <c r="F291" s="199"/>
      <c r="G291" s="199"/>
      <c r="H291" s="199"/>
      <c r="I291" s="199"/>
      <c r="J291" s="199"/>
    </row>
    <row r="292" spans="5:10" ht="25.5" customHeight="1" x14ac:dyDescent="0.25">
      <c r="E292" s="199"/>
      <c r="F292" s="199"/>
      <c r="G292" s="199"/>
      <c r="H292" s="199"/>
      <c r="I292" s="199"/>
      <c r="J292" s="199"/>
    </row>
    <row r="293" spans="5:10" ht="17.25" customHeight="1" x14ac:dyDescent="0.25">
      <c r="E293" s="199"/>
      <c r="F293" s="199"/>
      <c r="G293" s="199"/>
      <c r="H293" s="199"/>
      <c r="I293" s="199"/>
      <c r="J293" s="199"/>
    </row>
    <row r="295" spans="5:10" ht="13.2" customHeight="1" x14ac:dyDescent="0.25">
      <c r="E295" s="199"/>
      <c r="F295" s="199"/>
      <c r="G295" s="199"/>
      <c r="H295" s="199"/>
      <c r="I295" s="199"/>
      <c r="J295" s="199"/>
    </row>
    <row r="306" spans="5:10" ht="12.75" customHeight="1" x14ac:dyDescent="0.25">
      <c r="E306" s="199"/>
      <c r="F306" s="199"/>
      <c r="G306" s="199"/>
      <c r="H306" s="199"/>
      <c r="I306" s="199"/>
      <c r="J306" s="199"/>
    </row>
    <row r="316" spans="5:10" ht="12.75" customHeight="1" x14ac:dyDescent="0.25">
      <c r="E316" s="199"/>
      <c r="F316" s="199"/>
      <c r="G316" s="199"/>
      <c r="H316" s="199"/>
      <c r="I316" s="199"/>
      <c r="J316" s="199"/>
    </row>
  </sheetData>
  <mergeCells count="34">
    <mergeCell ref="E41:H41"/>
    <mergeCell ref="B1:C1"/>
    <mergeCell ref="E12:G12"/>
    <mergeCell ref="E14:G14"/>
    <mergeCell ref="E16:G16"/>
    <mergeCell ref="E18:G18"/>
    <mergeCell ref="E20:G20"/>
    <mergeCell ref="E22:G22"/>
    <mergeCell ref="E24:G24"/>
    <mergeCell ref="E26:G26"/>
    <mergeCell ref="E34:G34"/>
    <mergeCell ref="E39:H39"/>
    <mergeCell ref="E44:H44"/>
    <mergeCell ref="E45:H45"/>
    <mergeCell ref="E47:H47"/>
    <mergeCell ref="E49:H49"/>
    <mergeCell ref="D75:D76"/>
    <mergeCell ref="E62:H62"/>
    <mergeCell ref="E64:H64"/>
    <mergeCell ref="E73:H73"/>
    <mergeCell ref="E80:H80"/>
    <mergeCell ref="E82:H82"/>
    <mergeCell ref="E89:H89"/>
    <mergeCell ref="E94:H94"/>
    <mergeCell ref="E98:J98"/>
    <mergeCell ref="E117:H117"/>
    <mergeCell ref="E121:H121"/>
    <mergeCell ref="E125:J125"/>
    <mergeCell ref="E87:H87"/>
    <mergeCell ref="E107:H107"/>
    <mergeCell ref="E109:H109"/>
    <mergeCell ref="E110:H110"/>
    <mergeCell ref="E114:H114"/>
    <mergeCell ref="E115:H115"/>
  </mergeCells>
  <printOptions horizontalCentered="1"/>
  <pageMargins left="0.23622047244094491" right="0.23622047244094491" top="0.74803149606299213" bottom="0.74803149606299213" header="0.31496062992125984" footer="0.31496062992125984"/>
  <pageSetup paperSize="9" scale="97" fitToWidth="0" fitToHeight="0" orientation="portrait" r:id="rId1"/>
  <rowBreaks count="1" manualBreakCount="1">
    <brk id="53" min="4" max="9" man="1"/>
  </rowBreaks>
  <customProperties>
    <customPr name="_pios_id" r:id="rId2"/>
  </customPropertie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9A04B-FAED-4637-A49F-D709F36AE593}">
  <sheetPr codeName="Sheet54">
    <tabColor theme="0" tint="-0.499984740745262"/>
  </sheetPr>
  <dimension ref="A1:M31"/>
  <sheetViews>
    <sheetView showGridLines="0" view="pageBreakPreview" topLeftCell="D1" zoomScaleNormal="100" zoomScaleSheetLayoutView="100" workbookViewId="0">
      <selection activeCell="O29" sqref="O29"/>
    </sheetView>
  </sheetViews>
  <sheetFormatPr defaultColWidth="9.21875" defaultRowHeight="13.8" x14ac:dyDescent="0.25"/>
  <cols>
    <col min="1" max="1" width="5.77734375" style="1" hidden="1" customWidth="1"/>
    <col min="2" max="2" width="7.21875" style="1" hidden="1" customWidth="1"/>
    <col min="3" max="3" width="12.21875" style="1" hidden="1" customWidth="1"/>
    <col min="4" max="4" width="14" style="3" customWidth="1"/>
    <col min="5" max="5" width="50.5546875" style="1" customWidth="1"/>
    <col min="6" max="6" width="8.77734375" style="1" customWidth="1"/>
    <col min="7" max="7" width="8.5546875" style="1" customWidth="1"/>
    <col min="8" max="8" width="11.5546875" style="1" customWidth="1"/>
    <col min="9" max="9" width="10.21875" style="1" customWidth="1"/>
    <col min="10" max="10" width="9.5546875" style="1" customWidth="1"/>
    <col min="11" max="11" width="10.5546875" style="1" customWidth="1"/>
    <col min="12" max="12" width="8.21875" style="1" customWidth="1"/>
    <col min="13" max="13" width="10.77734375" style="1" customWidth="1"/>
    <col min="14" max="16384" width="9.21875" style="1"/>
  </cols>
  <sheetData>
    <row r="1" spans="1:13" x14ac:dyDescent="0.25">
      <c r="A1" s="1" t="s">
        <v>0</v>
      </c>
    </row>
    <row r="2" spans="1:13" x14ac:dyDescent="0.25">
      <c r="A2" s="1">
        <v>3</v>
      </c>
      <c r="B2" s="957" t="s">
        <v>206</v>
      </c>
      <c r="C2" s="957"/>
      <c r="D2" s="201" t="s">
        <v>1152</v>
      </c>
      <c r="E2" s="1065" t="str">
        <f ca="1">INDEX(TBLStructure[Number],MATCH(C3,TBLStructure[Model Reference],0))&amp;"."&amp;INDEX(TBLStructure[Sub Number],MATCH(C3,TBLStructure[Model Reference],0))&amp;" "&amp;INDEX(TBLStructure[Sub-category],MATCH(C3,TBLStructure[Model Reference],0))</f>
        <v>7.4 Fair Value Measurement</v>
      </c>
      <c r="F2" s="1065"/>
      <c r="G2" s="1065"/>
      <c r="H2" s="1065"/>
      <c r="I2" s="1065"/>
      <c r="J2" s="1065"/>
      <c r="K2" s="1065"/>
      <c r="L2" s="1065"/>
      <c r="M2" s="1065"/>
    </row>
    <row r="3" spans="1:13" ht="6.6" customHeight="1" x14ac:dyDescent="0.25">
      <c r="A3" s="1">
        <v>3</v>
      </c>
      <c r="B3" s="199" t="s">
        <v>497</v>
      </c>
      <c r="C3" s="199">
        <v>138</v>
      </c>
      <c r="E3" s="928"/>
      <c r="F3" s="928"/>
      <c r="G3" s="928"/>
      <c r="H3" s="928"/>
      <c r="I3" s="928"/>
      <c r="J3" s="928"/>
      <c r="K3" s="928"/>
      <c r="L3" s="928"/>
      <c r="M3" s="928"/>
    </row>
    <row r="4" spans="1:13" ht="25.95" hidden="1" customHeight="1" x14ac:dyDescent="0.25">
      <c r="A4" s="1">
        <v>1</v>
      </c>
      <c r="E4" s="928" t="s">
        <v>1225</v>
      </c>
      <c r="F4" s="928"/>
      <c r="G4" s="928"/>
      <c r="H4" s="928"/>
      <c r="I4" s="928"/>
      <c r="J4" s="928"/>
      <c r="K4" s="928"/>
      <c r="L4" s="928"/>
      <c r="M4" s="928"/>
    </row>
    <row r="5" spans="1:13" hidden="1" x14ac:dyDescent="0.25">
      <c r="A5" s="1">
        <v>1</v>
      </c>
      <c r="E5" s="928" t="s">
        <v>1226</v>
      </c>
      <c r="F5" s="928"/>
      <c r="G5" s="928"/>
      <c r="H5" s="928"/>
      <c r="I5" s="928"/>
      <c r="J5" s="928"/>
      <c r="K5" s="928"/>
      <c r="L5" s="928"/>
      <c r="M5" s="928"/>
    </row>
    <row r="6" spans="1:13" hidden="1" x14ac:dyDescent="0.25">
      <c r="A6" s="1">
        <v>1</v>
      </c>
      <c r="D6" s="3" t="s">
        <v>1227</v>
      </c>
      <c r="E6" s="928" t="s">
        <v>1228</v>
      </c>
      <c r="F6" s="928"/>
      <c r="G6" s="928"/>
      <c r="H6" s="928"/>
      <c r="I6" s="928"/>
      <c r="J6" s="928"/>
      <c r="K6" s="928"/>
      <c r="L6" s="928"/>
      <c r="M6" s="928"/>
    </row>
    <row r="7" spans="1:13" hidden="1" x14ac:dyDescent="0.25">
      <c r="A7" s="1">
        <v>1</v>
      </c>
      <c r="E7" s="928" t="s">
        <v>1229</v>
      </c>
      <c r="F7" s="928"/>
      <c r="G7" s="928"/>
      <c r="H7" s="928"/>
      <c r="I7" s="928"/>
      <c r="J7" s="928"/>
      <c r="K7" s="928"/>
      <c r="L7" s="928"/>
      <c r="M7" s="928"/>
    </row>
    <row r="8" spans="1:13" hidden="1" x14ac:dyDescent="0.25">
      <c r="A8" s="1">
        <v>1</v>
      </c>
      <c r="E8" s="928" t="s">
        <v>1230</v>
      </c>
      <c r="F8" s="928"/>
      <c r="G8" s="928"/>
      <c r="H8" s="928"/>
      <c r="I8" s="928"/>
      <c r="J8" s="928"/>
      <c r="K8" s="928"/>
      <c r="L8" s="928"/>
      <c r="M8" s="928"/>
    </row>
    <row r="9" spans="1:13" x14ac:dyDescent="0.25">
      <c r="A9" s="1">
        <v>3</v>
      </c>
      <c r="E9" s="928"/>
      <c r="F9" s="928"/>
      <c r="G9" s="928"/>
      <c r="H9" s="928"/>
      <c r="I9" s="928"/>
      <c r="J9" s="928"/>
      <c r="K9" s="928"/>
      <c r="L9" s="928"/>
      <c r="M9" s="928"/>
    </row>
    <row r="10" spans="1:13" x14ac:dyDescent="0.25">
      <c r="A10" s="1">
        <v>3</v>
      </c>
      <c r="E10" s="928"/>
      <c r="F10" s="928"/>
      <c r="G10" s="928"/>
      <c r="H10" s="928"/>
      <c r="I10" s="928"/>
      <c r="J10" s="928"/>
      <c r="K10" s="928"/>
      <c r="L10" s="928"/>
      <c r="M10" s="928"/>
    </row>
    <row r="11" spans="1:13" x14ac:dyDescent="0.25">
      <c r="A11" s="1">
        <v>3</v>
      </c>
      <c r="E11" s="928"/>
      <c r="F11" s="928"/>
      <c r="G11" s="928"/>
      <c r="H11" s="928"/>
      <c r="I11" s="928"/>
      <c r="J11" s="928"/>
      <c r="K11" s="928"/>
      <c r="L11" s="928"/>
      <c r="M11" s="928"/>
    </row>
    <row r="12" spans="1:13" x14ac:dyDescent="0.25">
      <c r="A12" s="1">
        <v>3</v>
      </c>
      <c r="E12" s="928"/>
      <c r="F12" s="928"/>
      <c r="G12" s="928"/>
      <c r="H12" s="928"/>
      <c r="I12" s="928"/>
      <c r="J12" s="928"/>
      <c r="K12" s="928"/>
      <c r="L12" s="928"/>
      <c r="M12" s="928"/>
    </row>
    <row r="13" spans="1:13" ht="39.75" customHeight="1" x14ac:dyDescent="0.25">
      <c r="A13" s="1">
        <v>3</v>
      </c>
      <c r="E13" s="928"/>
      <c r="F13" s="928"/>
      <c r="G13" s="928"/>
      <c r="H13" s="928"/>
      <c r="I13" s="928"/>
      <c r="J13" s="928"/>
      <c r="K13" s="928"/>
      <c r="L13" s="928"/>
      <c r="M13" s="928"/>
    </row>
    <row r="14" spans="1:13" x14ac:dyDescent="0.25">
      <c r="A14" s="1">
        <v>3</v>
      </c>
      <c r="E14" s="76"/>
      <c r="F14" s="76"/>
      <c r="G14" s="76"/>
    </row>
    <row r="15" spans="1:13" x14ac:dyDescent="0.25">
      <c r="A15" s="1">
        <v>3</v>
      </c>
      <c r="B15" s="1" t="s">
        <v>208</v>
      </c>
      <c r="C15" s="1">
        <v>138</v>
      </c>
      <c r="E15" s="1063" t="str">
        <f ca="1">INDEX(TBLStructure[Full Note Title],MATCH(C15,TBLStructure[Model Reference],0))</f>
        <v>7.4A: Fair value measurement</v>
      </c>
      <c r="F15" s="1063"/>
      <c r="G15" s="1063"/>
      <c r="H15" s="1063"/>
      <c r="I15" s="1063"/>
      <c r="J15" s="1063"/>
      <c r="K15" s="1063"/>
      <c r="L15" s="1063"/>
      <c r="M15" s="1063"/>
    </row>
    <row r="16" spans="1:13" x14ac:dyDescent="0.25">
      <c r="A16" s="1">
        <v>2</v>
      </c>
      <c r="D16" s="4"/>
      <c r="E16" s="695"/>
      <c r="F16" s="1064"/>
      <c r="G16" s="1064"/>
      <c r="H16" s="1064"/>
      <c r="I16" s="696"/>
      <c r="J16" s="696"/>
      <c r="K16" s="697"/>
      <c r="L16" s="1064" t="s">
        <v>1231</v>
      </c>
      <c r="M16" s="1064"/>
    </row>
    <row r="17" spans="1:13" ht="16.2" customHeight="1" x14ac:dyDescent="0.25">
      <c r="A17" s="1">
        <v>2</v>
      </c>
      <c r="E17" s="62"/>
      <c r="K17" s="689"/>
      <c r="L17" s="689" t="str">
        <f>Contents!F3</f>
        <v>20X2</v>
      </c>
      <c r="M17" s="215" t="str">
        <f>Contents!F4</f>
        <v>20X1</v>
      </c>
    </row>
    <row r="18" spans="1:13" ht="19.2" customHeight="1" x14ac:dyDescent="0.25">
      <c r="A18" s="1">
        <v>2</v>
      </c>
      <c r="D18" s="920"/>
      <c r="E18" s="698"/>
      <c r="F18" s="699"/>
      <c r="G18" s="699"/>
      <c r="H18" s="699"/>
      <c r="I18" s="699"/>
      <c r="J18" s="699"/>
      <c r="K18" s="700"/>
      <c r="L18" s="700" t="s">
        <v>212</v>
      </c>
      <c r="M18" s="701" t="s">
        <v>212</v>
      </c>
    </row>
    <row r="19" spans="1:13" ht="14.7" customHeight="1" x14ac:dyDescent="0.25">
      <c r="A19" s="1">
        <v>2</v>
      </c>
      <c r="D19" s="920"/>
      <c r="E19" s="1060" t="s">
        <v>260</v>
      </c>
      <c r="F19" s="1060"/>
      <c r="G19" s="1060"/>
      <c r="H19" s="1060"/>
      <c r="I19" s="1060"/>
      <c r="J19" s="1060"/>
      <c r="K19" s="695"/>
      <c r="L19" s="695"/>
      <c r="M19" s="695"/>
    </row>
    <row r="20" spans="1:13" ht="14.7" customHeight="1" x14ac:dyDescent="0.25">
      <c r="A20" s="1">
        <v>2</v>
      </c>
      <c r="D20" s="920"/>
      <c r="E20" s="1061" t="s">
        <v>1232</v>
      </c>
      <c r="F20" s="1061"/>
      <c r="G20" s="1061"/>
      <c r="H20" s="1061"/>
      <c r="I20" s="1061"/>
      <c r="J20" s="1061"/>
      <c r="K20" s="691"/>
      <c r="L20" s="691">
        <v>0</v>
      </c>
      <c r="M20" s="692">
        <v>0</v>
      </c>
    </row>
    <row r="21" spans="1:13" ht="7.2" customHeight="1" x14ac:dyDescent="0.25">
      <c r="A21" s="1">
        <v>2</v>
      </c>
      <c r="D21" s="920"/>
      <c r="E21" s="693"/>
      <c r="K21" s="62"/>
      <c r="L21" s="62"/>
      <c r="M21" s="62"/>
    </row>
    <row r="22" spans="1:13" ht="14.7" customHeight="1" x14ac:dyDescent="0.25">
      <c r="A22" s="1">
        <v>2</v>
      </c>
      <c r="D22" s="915"/>
      <c r="E22" s="1062" t="s">
        <v>1233</v>
      </c>
      <c r="F22" s="1062"/>
      <c r="G22" s="1062"/>
      <c r="H22" s="1062"/>
      <c r="I22" s="1062"/>
      <c r="J22" s="1062"/>
      <c r="K22" s="690"/>
      <c r="L22" s="690"/>
      <c r="M22" s="62"/>
    </row>
    <row r="23" spans="1:13" ht="14.7" customHeight="1" x14ac:dyDescent="0.25">
      <c r="A23" s="1">
        <v>2</v>
      </c>
      <c r="D23" s="915"/>
      <c r="E23" s="1059" t="s">
        <v>1232</v>
      </c>
      <c r="F23" s="1059"/>
      <c r="G23" s="1059"/>
      <c r="H23" s="1059"/>
      <c r="I23" s="1059"/>
      <c r="J23" s="1059"/>
      <c r="K23" s="691"/>
      <c r="L23" s="691">
        <v>0</v>
      </c>
      <c r="M23" s="692">
        <v>0</v>
      </c>
    </row>
    <row r="24" spans="1:13" ht="9.15" customHeight="1" x14ac:dyDescent="0.25">
      <c r="A24" s="1">
        <v>2</v>
      </c>
      <c r="D24" s="186"/>
      <c r="E24" s="694"/>
      <c r="F24" s="188"/>
      <c r="G24" s="188"/>
      <c r="H24" s="188"/>
      <c r="I24" s="188"/>
      <c r="J24" s="188"/>
      <c r="K24" s="690"/>
      <c r="L24" s="690"/>
      <c r="M24" s="62"/>
    </row>
    <row r="25" spans="1:13" ht="14.7" customHeight="1" x14ac:dyDescent="0.25">
      <c r="A25" s="1">
        <v>2</v>
      </c>
      <c r="D25" s="186"/>
      <c r="E25" s="1062" t="s">
        <v>1234</v>
      </c>
      <c r="F25" s="1062"/>
      <c r="G25" s="1062"/>
      <c r="H25" s="1062"/>
      <c r="I25" s="1062"/>
      <c r="J25" s="1062"/>
      <c r="K25" s="690"/>
      <c r="L25" s="690"/>
      <c r="M25" s="62"/>
    </row>
    <row r="26" spans="1:13" ht="14.7" customHeight="1" x14ac:dyDescent="0.25">
      <c r="A26" s="1">
        <v>2</v>
      </c>
      <c r="D26" s="186"/>
      <c r="E26" s="1059" t="s">
        <v>1232</v>
      </c>
      <c r="F26" s="1059"/>
      <c r="G26" s="1059"/>
      <c r="H26" s="1059"/>
      <c r="I26" s="1059"/>
      <c r="J26" s="1059"/>
      <c r="K26" s="691"/>
      <c r="L26" s="691">
        <v>0</v>
      </c>
      <c r="M26" s="692">
        <v>0</v>
      </c>
    </row>
    <row r="27" spans="1:13" ht="10.95" customHeight="1" x14ac:dyDescent="0.25">
      <c r="A27" s="1">
        <v>2</v>
      </c>
      <c r="D27" s="186"/>
      <c r="E27" s="694"/>
      <c r="F27" s="188"/>
      <c r="G27" s="188"/>
      <c r="H27" s="188"/>
      <c r="I27" s="188"/>
      <c r="J27" s="188"/>
      <c r="K27" s="690"/>
      <c r="L27" s="690"/>
      <c r="M27" s="62"/>
    </row>
    <row r="28" spans="1:13" ht="14.7" customHeight="1" x14ac:dyDescent="0.25">
      <c r="A28" s="1">
        <v>2</v>
      </c>
      <c r="D28" s="186"/>
      <c r="E28" s="1062" t="s">
        <v>1235</v>
      </c>
      <c r="F28" s="1062"/>
      <c r="G28" s="1062"/>
      <c r="H28" s="1062"/>
      <c r="I28" s="1062"/>
      <c r="J28" s="1062"/>
      <c r="K28" s="690"/>
      <c r="L28" s="690"/>
      <c r="M28" s="62"/>
    </row>
    <row r="29" spans="1:13" ht="14.7" customHeight="1" x14ac:dyDescent="0.25">
      <c r="A29" s="1">
        <v>2</v>
      </c>
      <c r="D29" s="186"/>
      <c r="E29" s="1059" t="s">
        <v>1232</v>
      </c>
      <c r="F29" s="1059"/>
      <c r="G29" s="1059"/>
      <c r="H29" s="1059"/>
      <c r="I29" s="1059"/>
      <c r="J29" s="1059"/>
      <c r="K29" s="691"/>
      <c r="L29" s="691">
        <v>0</v>
      </c>
      <c r="M29" s="692">
        <v>0</v>
      </c>
    </row>
    <row r="30" spans="1:13" x14ac:dyDescent="0.25">
      <c r="A30" s="1">
        <v>2</v>
      </c>
      <c r="D30" s="186"/>
      <c r="E30" s="702"/>
      <c r="F30" s="703"/>
      <c r="G30" s="703"/>
      <c r="H30" s="703"/>
      <c r="I30" s="703"/>
      <c r="J30" s="703"/>
      <c r="K30" s="704"/>
      <c r="L30" s="704"/>
      <c r="M30" s="705"/>
    </row>
    <row r="31" spans="1:13" x14ac:dyDescent="0.25">
      <c r="A31" s="1">
        <v>2</v>
      </c>
    </row>
  </sheetData>
  <mergeCells count="23">
    <mergeCell ref="E6:M6"/>
    <mergeCell ref="B2:C2"/>
    <mergeCell ref="E2:M2"/>
    <mergeCell ref="E3:M3"/>
    <mergeCell ref="E4:M4"/>
    <mergeCell ref="E5:M5"/>
    <mergeCell ref="E7:M7"/>
    <mergeCell ref="E8:M8"/>
    <mergeCell ref="E9:M13"/>
    <mergeCell ref="E15:M15"/>
    <mergeCell ref="E28:J28"/>
    <mergeCell ref="F16:H16"/>
    <mergeCell ref="L16:M16"/>
    <mergeCell ref="E25:J25"/>
    <mergeCell ref="E26:J26"/>
    <mergeCell ref="E29:J29"/>
    <mergeCell ref="D18:D19"/>
    <mergeCell ref="E19:J19"/>
    <mergeCell ref="D20:D21"/>
    <mergeCell ref="E20:J20"/>
    <mergeCell ref="D22:D23"/>
    <mergeCell ref="E22:J22"/>
    <mergeCell ref="E23:J23"/>
  </mergeCells>
  <printOptions horizontalCentered="1"/>
  <pageMargins left="0.23622047244094491" right="0.23622047244094491" top="0.74803149606299213" bottom="0.74803149606299213" header="0.31496062992125984" footer="0.31496062992125984"/>
  <pageSetup paperSize="9" fitToWidth="0" fitToHeight="0" orientation="landscape" r:id="rId1"/>
  <customProperties>
    <customPr name="_pios_id" r:id="rId2"/>
  </customProperties>
  <drawing r:id="rId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C7FE1-5EF9-46FE-9A68-D948161D957E}">
  <sheetPr codeName="Sheet57">
    <tabColor theme="0" tint="-0.499984740745262"/>
  </sheetPr>
  <dimension ref="A1:M30"/>
  <sheetViews>
    <sheetView showGridLines="0" view="pageBreakPreview" topLeftCell="D1" zoomScaleNormal="100" zoomScaleSheetLayoutView="100" workbookViewId="0">
      <selection activeCell="F40" sqref="F40"/>
    </sheetView>
  </sheetViews>
  <sheetFormatPr defaultColWidth="9.21875" defaultRowHeight="13.8" x14ac:dyDescent="0.25"/>
  <cols>
    <col min="1" max="1" width="6.77734375" style="1" hidden="1" customWidth="1"/>
    <col min="2" max="2" width="6.44140625" style="1" hidden="1" customWidth="1"/>
    <col min="3" max="3" width="5.21875" style="1" hidden="1" customWidth="1"/>
    <col min="4" max="4" width="13.5546875" style="3" customWidth="1"/>
    <col min="5" max="5" width="49.77734375" style="1" customWidth="1"/>
    <col min="6" max="13" width="9.5546875" style="1" customWidth="1"/>
    <col min="14" max="16384" width="9.21875" style="1"/>
  </cols>
  <sheetData>
    <row r="1" spans="1:13" x14ac:dyDescent="0.25">
      <c r="A1" s="1" t="s">
        <v>0</v>
      </c>
    </row>
    <row r="2" spans="1:13" x14ac:dyDescent="0.25">
      <c r="A2" s="1">
        <v>3</v>
      </c>
      <c r="B2" s="957" t="s">
        <v>206</v>
      </c>
      <c r="C2" s="957"/>
      <c r="D2" s="201" t="s">
        <v>1152</v>
      </c>
      <c r="E2" s="1071" t="str">
        <f ca="1">INDEX(TBLStructure[Number],MATCH(C3,TBLStructure[Model Reference],0))&amp;"."&amp;INDEX(TBLStructure[Sub Number],MATCH(C3,TBLStructure[Model Reference],0))&amp;" "&amp;INDEX(TBLStructure[Sub-category],MATCH(C3,TBLStructure[Model Reference],0))</f>
        <v>7.5 Administered - Fair Value Measurement</v>
      </c>
      <c r="F2" s="1071"/>
      <c r="G2" s="1071"/>
      <c r="H2" s="1071"/>
      <c r="I2" s="1071"/>
      <c r="J2" s="1071"/>
      <c r="K2" s="1071"/>
      <c r="L2" s="1071"/>
      <c r="M2" s="1071"/>
    </row>
    <row r="3" spans="1:13" ht="8.6999999999999993" customHeight="1" x14ac:dyDescent="0.25">
      <c r="A3" s="1">
        <v>3</v>
      </c>
      <c r="B3" s="199" t="s">
        <v>497</v>
      </c>
      <c r="C3" s="199">
        <v>140</v>
      </c>
      <c r="E3" s="1068"/>
      <c r="F3" s="1068"/>
      <c r="G3" s="1068"/>
      <c r="H3" s="1068"/>
      <c r="I3" s="1068"/>
      <c r="J3" s="1068"/>
      <c r="K3" s="1068"/>
      <c r="L3" s="1068"/>
      <c r="M3" s="1068"/>
    </row>
    <row r="4" spans="1:13" ht="25.95" hidden="1" customHeight="1" x14ac:dyDescent="0.25">
      <c r="A4" s="1">
        <v>1</v>
      </c>
      <c r="E4" s="1068" t="s">
        <v>1225</v>
      </c>
      <c r="F4" s="1068"/>
      <c r="G4" s="1068"/>
      <c r="H4" s="1068"/>
      <c r="I4" s="1068"/>
      <c r="J4" s="1068"/>
      <c r="K4" s="1068"/>
      <c r="L4" s="1068"/>
      <c r="M4" s="1068"/>
    </row>
    <row r="5" spans="1:13" hidden="1" x14ac:dyDescent="0.25">
      <c r="A5" s="1">
        <v>1</v>
      </c>
      <c r="E5" s="1068" t="s">
        <v>1226</v>
      </c>
      <c r="F5" s="1068"/>
      <c r="G5" s="1068"/>
      <c r="H5" s="1068"/>
      <c r="I5" s="1068"/>
      <c r="J5" s="1068"/>
      <c r="K5" s="1068"/>
      <c r="L5" s="1068"/>
      <c r="M5" s="1068"/>
    </row>
    <row r="6" spans="1:13" hidden="1" x14ac:dyDescent="0.25">
      <c r="A6" s="1">
        <v>1</v>
      </c>
      <c r="E6" s="1068" t="s">
        <v>1228</v>
      </c>
      <c r="F6" s="1068"/>
      <c r="G6" s="1068"/>
      <c r="H6" s="1068"/>
      <c r="I6" s="1068"/>
      <c r="J6" s="1068"/>
      <c r="K6" s="1068"/>
      <c r="L6" s="1068"/>
      <c r="M6" s="1068"/>
    </row>
    <row r="7" spans="1:13" hidden="1" x14ac:dyDescent="0.25">
      <c r="A7" s="1">
        <v>1</v>
      </c>
      <c r="E7" s="1068" t="s">
        <v>1229</v>
      </c>
      <c r="F7" s="1068"/>
      <c r="G7" s="1068"/>
      <c r="H7" s="1068"/>
      <c r="I7" s="1068"/>
      <c r="J7" s="1068"/>
      <c r="K7" s="1068"/>
      <c r="L7" s="1068"/>
      <c r="M7" s="1068"/>
    </row>
    <row r="8" spans="1:13" hidden="1" x14ac:dyDescent="0.25">
      <c r="A8" s="1">
        <v>1</v>
      </c>
      <c r="E8" s="1068" t="s">
        <v>1230</v>
      </c>
      <c r="F8" s="1068"/>
      <c r="G8" s="1068"/>
      <c r="H8" s="1068"/>
      <c r="I8" s="1068"/>
      <c r="J8" s="1068"/>
      <c r="K8" s="1068"/>
      <c r="L8" s="1068"/>
      <c r="M8" s="1068"/>
    </row>
    <row r="9" spans="1:13" x14ac:dyDescent="0.25">
      <c r="A9" s="1">
        <v>3</v>
      </c>
      <c r="E9" s="1068"/>
      <c r="F9" s="1068"/>
      <c r="G9" s="1068"/>
      <c r="H9" s="1068"/>
      <c r="I9" s="1068"/>
      <c r="J9" s="1068"/>
      <c r="K9" s="1068"/>
      <c r="L9" s="1068"/>
      <c r="M9" s="1068"/>
    </row>
    <row r="10" spans="1:13" x14ac:dyDescent="0.25">
      <c r="A10" s="1">
        <v>3</v>
      </c>
      <c r="E10" s="1068"/>
      <c r="F10" s="1068"/>
      <c r="G10" s="1068"/>
      <c r="H10" s="1068"/>
      <c r="I10" s="1068"/>
      <c r="J10" s="1068"/>
      <c r="K10" s="1068"/>
      <c r="L10" s="1068"/>
      <c r="M10" s="1068"/>
    </row>
    <row r="11" spans="1:13" x14ac:dyDescent="0.25">
      <c r="A11" s="1">
        <v>3</v>
      </c>
      <c r="E11" s="1068"/>
      <c r="F11" s="1068"/>
      <c r="G11" s="1068"/>
      <c r="H11" s="1068"/>
      <c r="I11" s="1068"/>
      <c r="J11" s="1068"/>
      <c r="K11" s="1068"/>
      <c r="L11" s="1068"/>
      <c r="M11" s="1068"/>
    </row>
    <row r="12" spans="1:13" ht="36" customHeight="1" x14ac:dyDescent="0.25">
      <c r="A12" s="1">
        <v>3</v>
      </c>
      <c r="E12" s="1068"/>
      <c r="F12" s="1068"/>
      <c r="G12" s="1068"/>
      <c r="H12" s="1068"/>
      <c r="I12" s="1068"/>
      <c r="J12" s="1068"/>
      <c r="K12" s="1068"/>
      <c r="L12" s="1068"/>
      <c r="M12" s="1068"/>
    </row>
    <row r="13" spans="1:13" x14ac:dyDescent="0.25">
      <c r="A13" s="1">
        <v>3</v>
      </c>
      <c r="E13" s="1068"/>
      <c r="F13" s="1068"/>
      <c r="G13" s="1068"/>
      <c r="H13" s="1068"/>
      <c r="I13" s="1068"/>
      <c r="J13" s="1068"/>
      <c r="K13" s="1068"/>
      <c r="L13" s="1068"/>
      <c r="M13" s="1068"/>
    </row>
    <row r="14" spans="1:13" x14ac:dyDescent="0.25">
      <c r="A14" s="1">
        <v>3</v>
      </c>
      <c r="E14" s="192"/>
      <c r="F14" s="192"/>
      <c r="G14" s="192"/>
      <c r="H14" s="129"/>
      <c r="I14" s="129"/>
      <c r="J14" s="129"/>
      <c r="K14" s="129"/>
      <c r="L14" s="129"/>
      <c r="M14" s="129"/>
    </row>
    <row r="15" spans="1:13" x14ac:dyDescent="0.25">
      <c r="A15" s="1">
        <v>2</v>
      </c>
      <c r="D15" s="50"/>
      <c r="E15" s="716"/>
      <c r="F15" s="1069"/>
      <c r="G15" s="1069"/>
      <c r="H15" s="1069"/>
      <c r="I15" s="717"/>
      <c r="J15" s="717"/>
      <c r="K15" s="718"/>
      <c r="L15" s="1070" t="s">
        <v>1231</v>
      </c>
      <c r="M15" s="1070"/>
    </row>
    <row r="16" spans="1:13" ht="16.2" customHeight="1" x14ac:dyDescent="0.25">
      <c r="A16" s="1">
        <v>2</v>
      </c>
      <c r="D16" s="186"/>
      <c r="E16" s="706"/>
      <c r="F16" s="129"/>
      <c r="G16" s="129"/>
      <c r="H16" s="129"/>
      <c r="I16" s="129"/>
      <c r="J16" s="129"/>
      <c r="K16" s="709"/>
      <c r="L16" s="707" t="str">
        <f>Contents!F3</f>
        <v>20X2</v>
      </c>
      <c r="M16" s="708" t="str">
        <f>Contents!F4</f>
        <v>20X1</v>
      </c>
    </row>
    <row r="17" spans="1:13" ht="18" customHeight="1" x14ac:dyDescent="0.25">
      <c r="A17" s="1">
        <v>2</v>
      </c>
      <c r="D17" s="915"/>
      <c r="E17" s="719"/>
      <c r="F17" s="720"/>
      <c r="G17" s="720"/>
      <c r="H17" s="720"/>
      <c r="I17" s="720"/>
      <c r="J17" s="720"/>
      <c r="K17" s="721"/>
      <c r="L17" s="721" t="s">
        <v>212</v>
      </c>
      <c r="M17" s="722" t="s">
        <v>212</v>
      </c>
    </row>
    <row r="18" spans="1:13" ht="14.7" customHeight="1" x14ac:dyDescent="0.25">
      <c r="A18" s="1">
        <v>2</v>
      </c>
      <c r="D18" s="915"/>
      <c r="E18" s="1066" t="s">
        <v>260</v>
      </c>
      <c r="F18" s="1066"/>
      <c r="G18" s="1066"/>
      <c r="H18" s="1066"/>
      <c r="I18" s="1066"/>
      <c r="J18" s="1066"/>
      <c r="K18" s="716"/>
      <c r="L18" s="716"/>
      <c r="M18" s="716"/>
    </row>
    <row r="19" spans="1:13" ht="14.7" customHeight="1" x14ac:dyDescent="0.25">
      <c r="A19" s="1">
        <v>2</v>
      </c>
      <c r="D19" s="915"/>
      <c r="E19" s="1067" t="s">
        <v>1232</v>
      </c>
      <c r="F19" s="1067"/>
      <c r="G19" s="1067"/>
      <c r="H19" s="1067"/>
      <c r="I19" s="1067"/>
      <c r="J19" s="1067"/>
      <c r="K19" s="711"/>
      <c r="L19" s="711">
        <v>0</v>
      </c>
      <c r="M19" s="712">
        <v>0</v>
      </c>
    </row>
    <row r="20" spans="1:13" ht="7.2" customHeight="1" x14ac:dyDescent="0.25">
      <c r="A20" s="1">
        <v>2</v>
      </c>
      <c r="D20" s="915"/>
      <c r="E20" s="723"/>
      <c r="F20" s="129"/>
      <c r="G20" s="129"/>
      <c r="H20" s="129"/>
      <c r="I20" s="129"/>
      <c r="J20" s="129"/>
      <c r="K20" s="706"/>
      <c r="L20" s="706"/>
      <c r="M20" s="706"/>
    </row>
    <row r="21" spans="1:13" ht="14.7" customHeight="1" x14ac:dyDescent="0.25">
      <c r="A21" s="1">
        <v>2</v>
      </c>
      <c r="D21" s="915"/>
      <c r="E21" s="1066" t="s">
        <v>1236</v>
      </c>
      <c r="F21" s="1066"/>
      <c r="G21" s="1066"/>
      <c r="H21" s="1066"/>
      <c r="I21" s="1066"/>
      <c r="J21" s="1066"/>
      <c r="K21" s="710"/>
      <c r="L21" s="710"/>
      <c r="M21" s="706"/>
    </row>
    <row r="22" spans="1:13" ht="14.7" customHeight="1" x14ac:dyDescent="0.25">
      <c r="A22" s="1">
        <v>2</v>
      </c>
      <c r="D22" s="915"/>
      <c r="E22" s="1067" t="s">
        <v>1232</v>
      </c>
      <c r="F22" s="1067"/>
      <c r="G22" s="1067"/>
      <c r="H22" s="1067"/>
      <c r="I22" s="1067"/>
      <c r="J22" s="1067"/>
      <c r="K22" s="711"/>
      <c r="L22" s="711">
        <v>0</v>
      </c>
      <c r="M22" s="712">
        <v>0</v>
      </c>
    </row>
    <row r="23" spans="1:13" ht="9.15" customHeight="1" x14ac:dyDescent="0.25">
      <c r="A23" s="1">
        <v>2</v>
      </c>
      <c r="D23" s="186"/>
      <c r="E23" s="706"/>
      <c r="F23" s="129"/>
      <c r="G23" s="129"/>
      <c r="H23" s="129"/>
      <c r="I23" s="129"/>
      <c r="J23" s="129"/>
      <c r="K23" s="710"/>
      <c r="L23" s="710"/>
      <c r="M23" s="706"/>
    </row>
    <row r="24" spans="1:13" ht="14.7" customHeight="1" x14ac:dyDescent="0.25">
      <c r="A24" s="1">
        <v>2</v>
      </c>
      <c r="D24" s="186"/>
      <c r="E24" s="1066" t="s">
        <v>1234</v>
      </c>
      <c r="F24" s="1066"/>
      <c r="G24" s="1066"/>
      <c r="H24" s="1066"/>
      <c r="I24" s="1066"/>
      <c r="J24" s="1066"/>
      <c r="K24" s="710"/>
      <c r="L24" s="710"/>
      <c r="M24" s="706"/>
    </row>
    <row r="25" spans="1:13" ht="14.7" customHeight="1" x14ac:dyDescent="0.25">
      <c r="A25" s="1">
        <v>2</v>
      </c>
      <c r="D25" s="186"/>
      <c r="E25" s="1067" t="s">
        <v>1232</v>
      </c>
      <c r="F25" s="1067"/>
      <c r="G25" s="1067"/>
      <c r="H25" s="1067"/>
      <c r="I25" s="1067"/>
      <c r="J25" s="1067"/>
      <c r="K25" s="711"/>
      <c r="L25" s="711">
        <v>0</v>
      </c>
      <c r="M25" s="712">
        <v>0</v>
      </c>
    </row>
    <row r="26" spans="1:13" ht="10.95" customHeight="1" x14ac:dyDescent="0.25">
      <c r="A26" s="1">
        <v>2</v>
      </c>
      <c r="D26" s="186"/>
      <c r="E26" s="706"/>
      <c r="F26" s="129"/>
      <c r="G26" s="129"/>
      <c r="H26" s="129"/>
      <c r="I26" s="129"/>
      <c r="J26" s="129"/>
      <c r="K26" s="710"/>
      <c r="L26" s="710"/>
      <c r="M26" s="706"/>
    </row>
    <row r="27" spans="1:13" ht="14.7" customHeight="1" x14ac:dyDescent="0.25">
      <c r="A27" s="1">
        <v>2</v>
      </c>
      <c r="D27" s="186"/>
      <c r="E27" s="1066" t="s">
        <v>1235</v>
      </c>
      <c r="F27" s="1066"/>
      <c r="G27" s="1066"/>
      <c r="H27" s="1066"/>
      <c r="I27" s="1066"/>
      <c r="J27" s="1066"/>
      <c r="K27" s="710"/>
      <c r="L27" s="710"/>
      <c r="M27" s="706"/>
    </row>
    <row r="28" spans="1:13" ht="14.7" customHeight="1" x14ac:dyDescent="0.25">
      <c r="A28" s="1">
        <v>2</v>
      </c>
      <c r="D28" s="186"/>
      <c r="E28" s="1067" t="s">
        <v>1232</v>
      </c>
      <c r="F28" s="1067"/>
      <c r="G28" s="1067"/>
      <c r="H28" s="1067"/>
      <c r="I28" s="1067"/>
      <c r="J28" s="1067"/>
      <c r="K28" s="711"/>
      <c r="L28" s="711">
        <v>0</v>
      </c>
      <c r="M28" s="712">
        <v>0</v>
      </c>
    </row>
    <row r="29" spans="1:13" x14ac:dyDescent="0.25">
      <c r="A29" s="1">
        <v>2</v>
      </c>
      <c r="D29" s="186"/>
      <c r="E29" s="713"/>
      <c r="F29" s="720"/>
      <c r="G29" s="720"/>
      <c r="H29" s="720"/>
      <c r="I29" s="720"/>
      <c r="J29" s="720"/>
      <c r="K29" s="714"/>
      <c r="L29" s="714"/>
      <c r="M29" s="715"/>
    </row>
    <row r="30" spans="1:13" x14ac:dyDescent="0.25">
      <c r="A30" s="1">
        <v>2</v>
      </c>
      <c r="E30" s="129"/>
      <c r="F30" s="129"/>
      <c r="G30" s="129"/>
      <c r="H30" s="129"/>
      <c r="I30" s="129"/>
      <c r="J30" s="129"/>
      <c r="K30" s="129"/>
      <c r="L30" s="129"/>
      <c r="M30" s="129"/>
    </row>
  </sheetData>
  <mergeCells count="26">
    <mergeCell ref="E6:M6"/>
    <mergeCell ref="B2:C2"/>
    <mergeCell ref="E2:M2"/>
    <mergeCell ref="E3:M3"/>
    <mergeCell ref="E4:M4"/>
    <mergeCell ref="E5:M5"/>
    <mergeCell ref="E7:M7"/>
    <mergeCell ref="E8:M8"/>
    <mergeCell ref="E9:M9"/>
    <mergeCell ref="E10:M10"/>
    <mergeCell ref="E11:M11"/>
    <mergeCell ref="E12:M12"/>
    <mergeCell ref="E13:M13"/>
    <mergeCell ref="F15:H15"/>
    <mergeCell ref="L15:M15"/>
    <mergeCell ref="D17:D18"/>
    <mergeCell ref="E18:J18"/>
    <mergeCell ref="E24:J24"/>
    <mergeCell ref="E25:J25"/>
    <mergeCell ref="E27:J27"/>
    <mergeCell ref="E28:J28"/>
    <mergeCell ref="D19:D20"/>
    <mergeCell ref="E19:J19"/>
    <mergeCell ref="D21:D22"/>
    <mergeCell ref="E21:J21"/>
    <mergeCell ref="E22:J22"/>
  </mergeCells>
  <printOptions horizontalCentered="1"/>
  <pageMargins left="0.23622047244094491" right="0.23622047244094491" top="0.74803149606299213" bottom="0.74803149606299213" header="0.31496062992125984" footer="0.31496062992125984"/>
  <pageSetup paperSize="9" fitToWidth="0" fitToHeight="0" orientation="landscape" r:id="rId1"/>
  <customProperties>
    <customPr name="_pios_id" r:id="rId2"/>
  </customProperties>
  <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E60B3-F741-4B2B-8705-AE141603218B}">
  <sheetPr codeName="Sheet32">
    <tabColor theme="4"/>
  </sheetPr>
  <dimension ref="A1:H95"/>
  <sheetViews>
    <sheetView showGridLines="0" view="pageBreakPreview" topLeftCell="D1" zoomScaleNormal="100" zoomScaleSheetLayoutView="100" workbookViewId="0">
      <selection activeCell="E1" sqref="E1"/>
    </sheetView>
  </sheetViews>
  <sheetFormatPr defaultRowHeight="11.4" x14ac:dyDescent="0.2"/>
  <cols>
    <col min="1" max="1" width="9.5546875" style="201" hidden="1" customWidth="1"/>
    <col min="2" max="2" width="8.21875" style="201" hidden="1" customWidth="1"/>
    <col min="3" max="3" width="9.5546875" style="201" hidden="1" customWidth="1"/>
    <col min="4" max="4" width="20.77734375" style="201" customWidth="1"/>
    <col min="5" max="5" width="58.21875" style="201" customWidth="1"/>
    <col min="6" max="7" width="10.77734375" style="201" customWidth="1"/>
    <col min="8" max="8" width="9.109375" style="201" customWidth="1"/>
    <col min="9" max="9660" width="9.109375" style="201"/>
    <col min="9661" max="9661" width="9.21875" style="201" customWidth="1"/>
    <col min="9662" max="16384" width="9.109375" style="201"/>
  </cols>
  <sheetData>
    <row r="1" spans="1:8" ht="13.2" customHeight="1" x14ac:dyDescent="0.2">
      <c r="A1" s="201" t="s">
        <v>0</v>
      </c>
      <c r="B1" s="1072" t="s">
        <v>206</v>
      </c>
      <c r="C1" s="1072"/>
      <c r="D1" s="822" t="s">
        <v>1237</v>
      </c>
      <c r="E1" s="208"/>
      <c r="F1" s="208"/>
      <c r="G1" s="208"/>
      <c r="H1" s="208"/>
    </row>
    <row r="2" spans="1:8" ht="22.95" customHeight="1" x14ac:dyDescent="0.2">
      <c r="A2" s="201">
        <v>3</v>
      </c>
      <c r="D2" s="291"/>
      <c r="E2" s="208"/>
      <c r="F2" s="208"/>
      <c r="G2" s="208"/>
      <c r="H2" s="208"/>
    </row>
    <row r="3" spans="1:8" ht="13.2" x14ac:dyDescent="0.25">
      <c r="A3" s="201">
        <v>3</v>
      </c>
      <c r="B3" s="199" t="s">
        <v>497</v>
      </c>
      <c r="C3" s="199">
        <v>148</v>
      </c>
      <c r="E3" s="210" t="str">
        <f ca="1">INDEX(TBLStructure[Number],MATCH(C3,TBLStructure[Model Reference],0))&amp;"."&amp;INDEX(TBLStructure[Sub Number],MATCH(C3,TBLStructure[Model Reference],0))&amp;" "&amp;INDEX(TBLStructure[Sub-category],MATCH(C3,TBLStructure[Model Reference],0))</f>
        <v>8.1 Current/non-current distinction for assets and liabilities</v>
      </c>
      <c r="F3" s="210"/>
      <c r="G3" s="210"/>
    </row>
    <row r="4" spans="1:8" x14ac:dyDescent="0.2">
      <c r="A4" s="201">
        <v>3</v>
      </c>
      <c r="D4" s="291"/>
      <c r="E4" s="291"/>
      <c r="F4" s="724"/>
      <c r="G4" s="725"/>
    </row>
    <row r="5" spans="1:8" x14ac:dyDescent="0.2">
      <c r="A5" s="201">
        <v>3</v>
      </c>
      <c r="B5" s="201" t="s">
        <v>208</v>
      </c>
      <c r="C5" s="201">
        <v>148</v>
      </c>
      <c r="D5" s="186" t="s">
        <v>1238</v>
      </c>
      <c r="E5" s="726" t="str">
        <f ca="1">INDEX(TBLStructure[Full Note Title],MATCH(C5,TBLStructure[Model Reference],0))</f>
        <v>8.1A: Current/non-current distinction for assets and liabilities</v>
      </c>
      <c r="F5" s="291"/>
      <c r="G5" s="291"/>
    </row>
    <row r="6" spans="1:8" x14ac:dyDescent="0.2">
      <c r="A6" s="201">
        <v>3</v>
      </c>
      <c r="D6" s="291"/>
      <c r="E6" s="291"/>
      <c r="F6" s="291"/>
      <c r="G6" s="291"/>
    </row>
    <row r="7" spans="1:8" x14ac:dyDescent="0.2">
      <c r="A7" s="201">
        <v>3</v>
      </c>
      <c r="D7" s="291"/>
      <c r="E7" s="429"/>
      <c r="F7" s="727" t="str">
        <f>Contents!F3</f>
        <v>20X2</v>
      </c>
      <c r="G7" s="728" t="str">
        <f>Contents!F4</f>
        <v>20X1</v>
      </c>
    </row>
    <row r="8" spans="1:8" ht="12.75" customHeight="1" thickBot="1" x14ac:dyDescent="0.25">
      <c r="A8" s="201">
        <v>3</v>
      </c>
      <c r="D8" s="291"/>
      <c r="E8" s="729"/>
      <c r="F8" s="730" t="s">
        <v>258</v>
      </c>
      <c r="G8" s="731" t="s">
        <v>258</v>
      </c>
    </row>
    <row r="9" spans="1:8" x14ac:dyDescent="0.2">
      <c r="A9" s="201">
        <v>3</v>
      </c>
      <c r="D9" s="291"/>
      <c r="E9" s="291"/>
      <c r="F9" s="732"/>
      <c r="G9" s="733"/>
    </row>
    <row r="10" spans="1:8" x14ac:dyDescent="0.2">
      <c r="A10" s="201">
        <v>3</v>
      </c>
      <c r="D10" s="291"/>
      <c r="E10" s="292" t="s">
        <v>1239</v>
      </c>
      <c r="F10" s="734"/>
      <c r="G10" s="735"/>
    </row>
    <row r="11" spans="1:8" x14ac:dyDescent="0.2">
      <c r="D11" s="291"/>
      <c r="E11" s="292" t="s">
        <v>757</v>
      </c>
      <c r="F11" s="734"/>
      <c r="G11" s="406"/>
    </row>
    <row r="12" spans="1:8" x14ac:dyDescent="0.2">
      <c r="D12" s="291"/>
      <c r="E12" s="736" t="s">
        <v>104</v>
      </c>
      <c r="F12" s="406">
        <v>0</v>
      </c>
      <c r="G12" s="737">
        <v>0</v>
      </c>
    </row>
    <row r="13" spans="1:8" x14ac:dyDescent="0.2">
      <c r="D13" s="291"/>
      <c r="E13" s="736" t="s">
        <v>107</v>
      </c>
      <c r="F13" s="406">
        <v>0</v>
      </c>
      <c r="G13" s="737">
        <v>0</v>
      </c>
    </row>
    <row r="14" spans="1:8" x14ac:dyDescent="0.2">
      <c r="D14" s="291"/>
      <c r="E14" s="736" t="s">
        <v>280</v>
      </c>
      <c r="F14" s="406">
        <v>0</v>
      </c>
      <c r="G14" s="737">
        <v>0</v>
      </c>
    </row>
    <row r="15" spans="1:8" x14ac:dyDescent="0.2">
      <c r="D15" s="291"/>
      <c r="E15" s="736" t="s">
        <v>1240</v>
      </c>
      <c r="F15" s="406">
        <v>0</v>
      </c>
      <c r="G15" s="737">
        <v>0</v>
      </c>
    </row>
    <row r="16" spans="1:8" x14ac:dyDescent="0.2">
      <c r="A16" s="201">
        <v>3</v>
      </c>
      <c r="D16" s="291"/>
      <c r="E16" s="738" t="s">
        <v>1241</v>
      </c>
      <c r="F16" s="414">
        <f>SUM(F12:F15)</f>
        <v>0</v>
      </c>
      <c r="G16" s="739">
        <f>SUM(G12:G15)</f>
        <v>0</v>
      </c>
    </row>
    <row r="17" spans="1:7" x14ac:dyDescent="0.2">
      <c r="D17" s="291"/>
      <c r="E17" s="738" t="s">
        <v>758</v>
      </c>
      <c r="F17" s="406"/>
      <c r="G17" s="737"/>
    </row>
    <row r="18" spans="1:7" x14ac:dyDescent="0.2">
      <c r="D18" s="291"/>
      <c r="E18" s="736" t="s">
        <v>107</v>
      </c>
      <c r="F18" s="406">
        <v>0</v>
      </c>
      <c r="G18" s="737">
        <v>0</v>
      </c>
    </row>
    <row r="19" spans="1:7" x14ac:dyDescent="0.2">
      <c r="D19" s="291"/>
      <c r="E19" s="736" t="s">
        <v>1242</v>
      </c>
      <c r="F19" s="406">
        <v>0</v>
      </c>
      <c r="G19" s="737">
        <v>0</v>
      </c>
    </row>
    <row r="20" spans="1:7" x14ac:dyDescent="0.2">
      <c r="D20" s="291"/>
      <c r="E20" s="736" t="s">
        <v>270</v>
      </c>
      <c r="F20" s="406">
        <v>0</v>
      </c>
      <c r="G20" s="737">
        <v>0</v>
      </c>
    </row>
    <row r="21" spans="1:7" x14ac:dyDescent="0.2">
      <c r="D21" s="291"/>
      <c r="E21" s="736" t="s">
        <v>271</v>
      </c>
      <c r="F21" s="406">
        <v>0</v>
      </c>
      <c r="G21" s="737">
        <v>0</v>
      </c>
    </row>
    <row r="22" spans="1:7" x14ac:dyDescent="0.2">
      <c r="D22" s="291"/>
      <c r="E22" s="736" t="s">
        <v>273</v>
      </c>
      <c r="F22" s="406">
        <v>0</v>
      </c>
      <c r="G22" s="737">
        <v>0</v>
      </c>
    </row>
    <row r="23" spans="1:7" x14ac:dyDescent="0.2">
      <c r="D23" s="291"/>
      <c r="E23" s="736" t="s">
        <v>274</v>
      </c>
      <c r="F23" s="406">
        <v>0</v>
      </c>
      <c r="G23" s="737">
        <v>0</v>
      </c>
    </row>
    <row r="24" spans="1:7" x14ac:dyDescent="0.2">
      <c r="D24" s="291"/>
      <c r="E24" s="736" t="s">
        <v>1240</v>
      </c>
      <c r="F24" s="406">
        <v>0</v>
      </c>
      <c r="G24" s="737">
        <v>0</v>
      </c>
    </row>
    <row r="25" spans="1:7" x14ac:dyDescent="0.2">
      <c r="A25" s="201">
        <v>3</v>
      </c>
      <c r="D25" s="291"/>
      <c r="E25" s="738" t="s">
        <v>1243</v>
      </c>
      <c r="F25" s="414">
        <f>SUM(F18:F24)</f>
        <v>0</v>
      </c>
      <c r="G25" s="739">
        <f>SUM(G18:G24)</f>
        <v>0</v>
      </c>
    </row>
    <row r="26" spans="1:7" x14ac:dyDescent="0.2">
      <c r="A26" s="201">
        <v>3</v>
      </c>
      <c r="D26" s="291"/>
      <c r="E26" s="292" t="s">
        <v>281</v>
      </c>
      <c r="F26" s="414">
        <f>F16+F25</f>
        <v>0</v>
      </c>
      <c r="G26" s="739">
        <f>G16+G25</f>
        <v>0</v>
      </c>
    </row>
    <row r="27" spans="1:7" x14ac:dyDescent="0.2">
      <c r="A27" s="201">
        <v>3</v>
      </c>
      <c r="D27" s="291"/>
      <c r="E27" s="740"/>
      <c r="F27" s="735"/>
      <c r="G27" s="741"/>
    </row>
    <row r="28" spans="1:7" x14ac:dyDescent="0.2">
      <c r="A28" s="201">
        <v>3</v>
      </c>
      <c r="D28" s="291"/>
      <c r="E28" s="292" t="s">
        <v>1244</v>
      </c>
      <c r="F28" s="734"/>
      <c r="G28" s="406"/>
    </row>
    <row r="29" spans="1:7" x14ac:dyDescent="0.2">
      <c r="D29" s="291"/>
      <c r="E29" s="292" t="s">
        <v>757</v>
      </c>
      <c r="F29" s="734"/>
      <c r="G29" s="406"/>
    </row>
    <row r="30" spans="1:7" x14ac:dyDescent="0.2">
      <c r="D30" s="291"/>
      <c r="E30" s="736" t="s">
        <v>69</v>
      </c>
      <c r="F30" s="406">
        <v>0</v>
      </c>
      <c r="G30" s="737">
        <v>0</v>
      </c>
    </row>
    <row r="31" spans="1:7" x14ac:dyDescent="0.2">
      <c r="D31" s="291"/>
      <c r="E31" s="736" t="s">
        <v>92</v>
      </c>
      <c r="F31" s="406">
        <v>0</v>
      </c>
      <c r="G31" s="737">
        <v>0</v>
      </c>
    </row>
    <row r="32" spans="1:7" x14ac:dyDescent="0.2">
      <c r="D32" s="291"/>
      <c r="E32" s="736" t="s">
        <v>70</v>
      </c>
      <c r="F32" s="406">
        <v>0</v>
      </c>
      <c r="G32" s="737">
        <v>0</v>
      </c>
    </row>
    <row r="33" spans="1:7" x14ac:dyDescent="0.2">
      <c r="D33" s="291"/>
      <c r="E33" s="736" t="s">
        <v>123</v>
      </c>
      <c r="F33" s="406">
        <v>0</v>
      </c>
      <c r="G33" s="737">
        <v>0</v>
      </c>
    </row>
    <row r="34" spans="1:7" x14ac:dyDescent="0.2">
      <c r="D34" s="291"/>
      <c r="E34" s="736" t="s">
        <v>125</v>
      </c>
      <c r="F34" s="406">
        <v>0</v>
      </c>
      <c r="G34" s="737">
        <v>0</v>
      </c>
    </row>
    <row r="35" spans="1:7" x14ac:dyDescent="0.2">
      <c r="D35" s="291"/>
      <c r="E35" s="736" t="s">
        <v>127</v>
      </c>
      <c r="F35" s="406">
        <v>0</v>
      </c>
      <c r="G35" s="737">
        <v>0</v>
      </c>
    </row>
    <row r="36" spans="1:7" x14ac:dyDescent="0.2">
      <c r="D36" s="291"/>
      <c r="E36" s="736" t="s">
        <v>166</v>
      </c>
      <c r="F36" s="406">
        <v>0</v>
      </c>
      <c r="G36" s="737">
        <v>0</v>
      </c>
    </row>
    <row r="37" spans="1:7" x14ac:dyDescent="0.2">
      <c r="D37" s="291"/>
      <c r="E37" s="736" t="s">
        <v>132</v>
      </c>
      <c r="F37" s="406">
        <v>0</v>
      </c>
      <c r="G37" s="737">
        <v>0</v>
      </c>
    </row>
    <row r="38" spans="1:7" x14ac:dyDescent="0.2">
      <c r="D38" s="291"/>
      <c r="E38" s="736" t="s">
        <v>1245</v>
      </c>
      <c r="F38" s="406">
        <v>0</v>
      </c>
      <c r="G38" s="737">
        <v>0</v>
      </c>
    </row>
    <row r="39" spans="1:7" x14ac:dyDescent="0.2">
      <c r="A39" s="201">
        <v>3</v>
      </c>
      <c r="D39" s="291"/>
      <c r="E39" s="738" t="s">
        <v>1241</v>
      </c>
      <c r="F39" s="414">
        <f>SUM(F30:F38)</f>
        <v>0</v>
      </c>
      <c r="G39" s="739">
        <f>SUM(G30:G38)</f>
        <v>0</v>
      </c>
    </row>
    <row r="40" spans="1:7" x14ac:dyDescent="0.2">
      <c r="D40" s="291"/>
      <c r="E40" s="738" t="s">
        <v>758</v>
      </c>
      <c r="F40" s="406"/>
      <c r="G40" s="737"/>
    </row>
    <row r="41" spans="1:7" x14ac:dyDescent="0.2">
      <c r="D41" s="291"/>
      <c r="E41" s="736" t="s">
        <v>69</v>
      </c>
      <c r="F41" s="406">
        <v>0</v>
      </c>
      <c r="G41" s="737">
        <v>0</v>
      </c>
    </row>
    <row r="42" spans="1:7" x14ac:dyDescent="0.2">
      <c r="D42" s="291"/>
      <c r="E42" s="736" t="s">
        <v>125</v>
      </c>
      <c r="F42" s="406">
        <v>0</v>
      </c>
      <c r="G42" s="737">
        <v>0</v>
      </c>
    </row>
    <row r="43" spans="1:7" x14ac:dyDescent="0.2">
      <c r="D43" s="291"/>
      <c r="E43" s="736" t="s">
        <v>127</v>
      </c>
      <c r="F43" s="406">
        <v>0</v>
      </c>
      <c r="G43" s="737">
        <v>0</v>
      </c>
    </row>
    <row r="44" spans="1:7" x14ac:dyDescent="0.2">
      <c r="D44" s="291"/>
      <c r="E44" s="736" t="s">
        <v>166</v>
      </c>
      <c r="F44" s="406">
        <v>0</v>
      </c>
      <c r="G44" s="737">
        <v>0</v>
      </c>
    </row>
    <row r="45" spans="1:7" x14ac:dyDescent="0.2">
      <c r="D45" s="291"/>
      <c r="E45" s="736" t="s">
        <v>132</v>
      </c>
      <c r="F45" s="406">
        <v>0</v>
      </c>
      <c r="G45" s="737">
        <v>0</v>
      </c>
    </row>
    <row r="46" spans="1:7" x14ac:dyDescent="0.2">
      <c r="D46" s="291"/>
      <c r="E46" s="736" t="s">
        <v>1245</v>
      </c>
      <c r="F46" s="406">
        <v>0</v>
      </c>
      <c r="G46" s="737">
        <v>0</v>
      </c>
    </row>
    <row r="47" spans="1:7" x14ac:dyDescent="0.2">
      <c r="A47" s="201">
        <v>3</v>
      </c>
      <c r="D47" s="291"/>
      <c r="E47" s="738" t="s">
        <v>1243</v>
      </c>
      <c r="F47" s="414">
        <f>SUM(F41:F46)</f>
        <v>0</v>
      </c>
      <c r="G47" s="739">
        <f>SUM(G41:G46)</f>
        <v>0</v>
      </c>
    </row>
    <row r="48" spans="1:7" x14ac:dyDescent="0.2">
      <c r="A48" s="201">
        <v>3</v>
      </c>
      <c r="D48" s="291"/>
      <c r="E48" s="292" t="s">
        <v>293</v>
      </c>
      <c r="F48" s="414">
        <f>+F39+F47</f>
        <v>0</v>
      </c>
      <c r="G48" s="739">
        <f>+G39+G47</f>
        <v>0</v>
      </c>
    </row>
    <row r="49" spans="1:7" x14ac:dyDescent="0.2">
      <c r="A49" s="201">
        <v>3</v>
      </c>
      <c r="D49" s="291"/>
      <c r="E49" s="742"/>
      <c r="F49" s="406"/>
      <c r="G49" s="737"/>
    </row>
    <row r="50" spans="1:7" x14ac:dyDescent="0.2">
      <c r="A50" s="201">
        <v>3</v>
      </c>
      <c r="B50" s="201" t="s">
        <v>208</v>
      </c>
      <c r="C50" s="201">
        <v>151</v>
      </c>
      <c r="D50" s="186" t="s">
        <v>1238</v>
      </c>
      <c r="E50" s="307" t="str">
        <f ca="1">INDEX(TBLStructure[Full Note Title],MATCH(C50,TBLStructure[Model Reference],0))</f>
        <v>8.1B: Administered - current/non-current distinction for assets and liabilities</v>
      </c>
      <c r="F50" s="296"/>
      <c r="G50" s="296"/>
    </row>
    <row r="51" spans="1:7" ht="12" customHeight="1" x14ac:dyDescent="0.2">
      <c r="A51" s="201">
        <v>3</v>
      </c>
      <c r="D51" s="291"/>
      <c r="E51" s="296"/>
      <c r="F51" s="296"/>
      <c r="G51" s="296"/>
    </row>
    <row r="52" spans="1:7" x14ac:dyDescent="0.2">
      <c r="A52" s="201">
        <v>3</v>
      </c>
      <c r="D52" s="291"/>
      <c r="E52" s="316"/>
      <c r="F52" s="743" t="str">
        <f>Contents!F3</f>
        <v>20X2</v>
      </c>
      <c r="G52" s="538" t="str">
        <f>Contents!F4</f>
        <v>20X1</v>
      </c>
    </row>
    <row r="53" spans="1:7" ht="12" thickBot="1" x14ac:dyDescent="0.25">
      <c r="A53" s="201">
        <v>3</v>
      </c>
      <c r="D53" s="291"/>
      <c r="E53" s="445"/>
      <c r="F53" s="446" t="s">
        <v>258</v>
      </c>
      <c r="G53" s="447" t="s">
        <v>258</v>
      </c>
    </row>
    <row r="54" spans="1:7" x14ac:dyDescent="0.2">
      <c r="A54" s="201">
        <v>3</v>
      </c>
      <c r="D54" s="291"/>
      <c r="E54" s="296"/>
      <c r="F54" s="302"/>
      <c r="G54" s="303"/>
    </row>
    <row r="55" spans="1:7" x14ac:dyDescent="0.2">
      <c r="A55" s="201">
        <v>3</v>
      </c>
      <c r="D55" s="291"/>
      <c r="E55" s="317" t="s">
        <v>1239</v>
      </c>
      <c r="F55" s="328"/>
      <c r="G55" s="106"/>
    </row>
    <row r="56" spans="1:7" x14ac:dyDescent="0.2">
      <c r="D56" s="291"/>
      <c r="E56" s="317" t="s">
        <v>757</v>
      </c>
      <c r="F56" s="328"/>
      <c r="G56" s="106"/>
    </row>
    <row r="57" spans="1:7" x14ac:dyDescent="0.2">
      <c r="D57" s="291"/>
      <c r="E57" s="744" t="s">
        <v>104</v>
      </c>
      <c r="F57" s="106">
        <v>0</v>
      </c>
      <c r="G57" s="107">
        <v>0</v>
      </c>
    </row>
    <row r="58" spans="1:7" x14ac:dyDescent="0.2">
      <c r="D58" s="291"/>
      <c r="E58" s="744" t="s">
        <v>136</v>
      </c>
      <c r="F58" s="106">
        <v>0</v>
      </c>
      <c r="G58" s="107">
        <v>0</v>
      </c>
    </row>
    <row r="59" spans="1:7" x14ac:dyDescent="0.2">
      <c r="D59" s="291"/>
      <c r="E59" s="744" t="s">
        <v>107</v>
      </c>
      <c r="F59" s="106">
        <v>0</v>
      </c>
      <c r="G59" s="107">
        <v>0</v>
      </c>
    </row>
    <row r="60" spans="1:7" x14ac:dyDescent="0.2">
      <c r="D60" s="291"/>
      <c r="E60" s="744" t="s">
        <v>1246</v>
      </c>
      <c r="F60" s="106">
        <v>0</v>
      </c>
      <c r="G60" s="107">
        <v>0</v>
      </c>
    </row>
    <row r="61" spans="1:7" x14ac:dyDescent="0.2">
      <c r="D61" s="291"/>
      <c r="E61" s="744" t="s">
        <v>1240</v>
      </c>
      <c r="F61" s="106">
        <v>0</v>
      </c>
      <c r="G61" s="107">
        <v>0</v>
      </c>
    </row>
    <row r="62" spans="1:7" x14ac:dyDescent="0.2">
      <c r="A62" s="201">
        <v>3</v>
      </c>
      <c r="D62" s="291"/>
      <c r="E62" s="680" t="s">
        <v>1241</v>
      </c>
      <c r="F62" s="112">
        <f>SUM(F57:F61)</f>
        <v>0</v>
      </c>
      <c r="G62" s="113">
        <f>SUM(G57:G61)</f>
        <v>0</v>
      </c>
    </row>
    <row r="63" spans="1:7" x14ac:dyDescent="0.2">
      <c r="D63" s="291"/>
      <c r="E63" s="680" t="s">
        <v>758</v>
      </c>
      <c r="F63" s="106"/>
      <c r="G63" s="107"/>
    </row>
    <row r="64" spans="1:7" x14ac:dyDescent="0.2">
      <c r="D64" s="291"/>
      <c r="E64" s="744" t="s">
        <v>107</v>
      </c>
      <c r="F64" s="106">
        <v>0</v>
      </c>
      <c r="G64" s="107">
        <v>0</v>
      </c>
    </row>
    <row r="65" spans="1:7" x14ac:dyDescent="0.2">
      <c r="D65" s="291"/>
      <c r="E65" s="744" t="s">
        <v>1242</v>
      </c>
      <c r="F65" s="106">
        <v>0</v>
      </c>
      <c r="G65" s="107">
        <v>0</v>
      </c>
    </row>
    <row r="66" spans="1:7" x14ac:dyDescent="0.2">
      <c r="D66" s="291"/>
      <c r="E66" s="744" t="s">
        <v>270</v>
      </c>
      <c r="F66" s="106">
        <v>0</v>
      </c>
      <c r="G66" s="107">
        <v>0</v>
      </c>
    </row>
    <row r="67" spans="1:7" x14ac:dyDescent="0.2">
      <c r="D67" s="291"/>
      <c r="E67" s="744" t="s">
        <v>271</v>
      </c>
      <c r="F67" s="106">
        <v>0</v>
      </c>
      <c r="G67" s="107">
        <v>0</v>
      </c>
    </row>
    <row r="68" spans="1:7" x14ac:dyDescent="0.2">
      <c r="D68" s="291"/>
      <c r="E68" s="744" t="s">
        <v>273</v>
      </c>
      <c r="F68" s="106">
        <v>0</v>
      </c>
      <c r="G68" s="107">
        <v>0</v>
      </c>
    </row>
    <row r="69" spans="1:7" x14ac:dyDescent="0.2">
      <c r="D69" s="291"/>
      <c r="E69" s="744" t="s">
        <v>274</v>
      </c>
      <c r="F69" s="106">
        <v>0</v>
      </c>
      <c r="G69" s="107">
        <v>0</v>
      </c>
    </row>
    <row r="70" spans="1:7" x14ac:dyDescent="0.2">
      <c r="D70" s="291"/>
      <c r="E70" s="744" t="s">
        <v>1240</v>
      </c>
      <c r="F70" s="106">
        <v>0</v>
      </c>
      <c r="G70" s="107">
        <v>0</v>
      </c>
    </row>
    <row r="71" spans="1:7" x14ac:dyDescent="0.2">
      <c r="A71" s="201">
        <v>3</v>
      </c>
      <c r="D71" s="291"/>
      <c r="E71" s="680" t="s">
        <v>1243</v>
      </c>
      <c r="F71" s="112">
        <f>SUM(F64:F70)</f>
        <v>0</v>
      </c>
      <c r="G71" s="113">
        <f>SUM(G64:G70)</f>
        <v>0</v>
      </c>
    </row>
    <row r="72" spans="1:7" x14ac:dyDescent="0.2">
      <c r="A72" s="201">
        <v>3</v>
      </c>
      <c r="D72" s="291"/>
      <c r="E72" s="317" t="s">
        <v>281</v>
      </c>
      <c r="F72" s="112">
        <f>F62+F71</f>
        <v>0</v>
      </c>
      <c r="G72" s="113">
        <f>G62+G71</f>
        <v>0</v>
      </c>
    </row>
    <row r="73" spans="1:7" x14ac:dyDescent="0.2">
      <c r="A73" s="201">
        <v>3</v>
      </c>
      <c r="D73" s="291"/>
      <c r="E73" s="655"/>
      <c r="F73" s="106"/>
      <c r="G73" s="107"/>
    </row>
    <row r="74" spans="1:7" x14ac:dyDescent="0.2">
      <c r="A74" s="201">
        <v>3</v>
      </c>
      <c r="D74" s="291"/>
      <c r="E74" s="317" t="s">
        <v>1244</v>
      </c>
      <c r="F74" s="328"/>
      <c r="G74" s="106"/>
    </row>
    <row r="75" spans="1:7" x14ac:dyDescent="0.2">
      <c r="D75" s="291"/>
      <c r="E75" s="317" t="s">
        <v>757</v>
      </c>
      <c r="F75" s="328"/>
      <c r="G75" s="106"/>
    </row>
    <row r="76" spans="1:7" x14ac:dyDescent="0.2">
      <c r="D76" s="291"/>
      <c r="E76" s="744" t="s">
        <v>69</v>
      </c>
      <c r="F76" s="106">
        <v>0</v>
      </c>
      <c r="G76" s="107">
        <v>0</v>
      </c>
    </row>
    <row r="77" spans="1:7" x14ac:dyDescent="0.2">
      <c r="D77" s="291"/>
      <c r="E77" s="744" t="s">
        <v>92</v>
      </c>
      <c r="F77" s="106">
        <v>0</v>
      </c>
      <c r="G77" s="107">
        <v>0</v>
      </c>
    </row>
    <row r="78" spans="1:7" x14ac:dyDescent="0.2">
      <c r="D78" s="291"/>
      <c r="E78" s="744" t="s">
        <v>70</v>
      </c>
      <c r="F78" s="106">
        <v>0</v>
      </c>
      <c r="G78" s="107">
        <v>0</v>
      </c>
    </row>
    <row r="79" spans="1:7" x14ac:dyDescent="0.2">
      <c r="D79" s="291"/>
      <c r="E79" s="744" t="s">
        <v>93</v>
      </c>
      <c r="F79" s="106">
        <v>0</v>
      </c>
      <c r="G79" s="107">
        <v>0</v>
      </c>
    </row>
    <row r="80" spans="1:7" x14ac:dyDescent="0.2">
      <c r="D80" s="291"/>
      <c r="E80" s="744" t="s">
        <v>123</v>
      </c>
      <c r="F80" s="106">
        <v>0</v>
      </c>
      <c r="G80" s="107">
        <v>0</v>
      </c>
    </row>
    <row r="81" spans="1:7" x14ac:dyDescent="0.2">
      <c r="D81" s="291"/>
      <c r="E81" s="744" t="s">
        <v>125</v>
      </c>
      <c r="F81" s="106">
        <v>0</v>
      </c>
      <c r="G81" s="107">
        <v>0</v>
      </c>
    </row>
    <row r="82" spans="1:7" x14ac:dyDescent="0.2">
      <c r="D82" s="291"/>
      <c r="E82" s="744" t="s">
        <v>127</v>
      </c>
      <c r="F82" s="106">
        <v>0</v>
      </c>
      <c r="G82" s="107">
        <v>0</v>
      </c>
    </row>
    <row r="83" spans="1:7" x14ac:dyDescent="0.2">
      <c r="D83" s="291"/>
      <c r="E83" s="744" t="s">
        <v>166</v>
      </c>
      <c r="F83" s="106">
        <v>0</v>
      </c>
      <c r="G83" s="107">
        <v>0</v>
      </c>
    </row>
    <row r="84" spans="1:7" x14ac:dyDescent="0.2">
      <c r="D84" s="291"/>
      <c r="E84" s="744" t="s">
        <v>132</v>
      </c>
      <c r="F84" s="106">
        <v>0</v>
      </c>
      <c r="G84" s="107">
        <v>0</v>
      </c>
    </row>
    <row r="85" spans="1:7" x14ac:dyDescent="0.2">
      <c r="D85" s="291"/>
      <c r="E85" s="744" t="s">
        <v>1245</v>
      </c>
      <c r="F85" s="106">
        <v>0</v>
      </c>
      <c r="G85" s="107">
        <v>0</v>
      </c>
    </row>
    <row r="86" spans="1:7" x14ac:dyDescent="0.2">
      <c r="A86" s="201">
        <v>3</v>
      </c>
      <c r="D86" s="291"/>
      <c r="E86" s="680" t="s">
        <v>1241</v>
      </c>
      <c r="F86" s="112">
        <f>SUM(F76:F85)</f>
        <v>0</v>
      </c>
      <c r="G86" s="113">
        <f>SUM(G76:G85)</f>
        <v>0</v>
      </c>
    </row>
    <row r="87" spans="1:7" x14ac:dyDescent="0.2">
      <c r="D87" s="291"/>
      <c r="E87" s="680" t="s">
        <v>758</v>
      </c>
      <c r="F87" s="106"/>
      <c r="G87" s="107"/>
    </row>
    <row r="88" spans="1:7" x14ac:dyDescent="0.2">
      <c r="D88" s="291"/>
      <c r="E88" s="744" t="s">
        <v>69</v>
      </c>
      <c r="F88" s="106">
        <v>0</v>
      </c>
      <c r="G88" s="107">
        <v>0</v>
      </c>
    </row>
    <row r="89" spans="1:7" x14ac:dyDescent="0.2">
      <c r="D89" s="291"/>
      <c r="E89" s="744" t="s">
        <v>125</v>
      </c>
      <c r="F89" s="106">
        <v>0</v>
      </c>
      <c r="G89" s="107">
        <v>0</v>
      </c>
    </row>
    <row r="90" spans="1:7" x14ac:dyDescent="0.2">
      <c r="D90" s="291"/>
      <c r="E90" s="744" t="s">
        <v>127</v>
      </c>
      <c r="F90" s="106">
        <v>0</v>
      </c>
      <c r="G90" s="107">
        <v>0</v>
      </c>
    </row>
    <row r="91" spans="1:7" x14ac:dyDescent="0.2">
      <c r="D91" s="291"/>
      <c r="E91" s="744" t="s">
        <v>166</v>
      </c>
      <c r="F91" s="106">
        <v>0</v>
      </c>
      <c r="G91" s="107">
        <v>0</v>
      </c>
    </row>
    <row r="92" spans="1:7" x14ac:dyDescent="0.2">
      <c r="D92" s="291"/>
      <c r="E92" s="744" t="s">
        <v>132</v>
      </c>
      <c r="F92" s="106">
        <v>0</v>
      </c>
      <c r="G92" s="107">
        <v>0</v>
      </c>
    </row>
    <row r="93" spans="1:7" x14ac:dyDescent="0.2">
      <c r="D93" s="291"/>
      <c r="E93" s="744" t="s">
        <v>1245</v>
      </c>
      <c r="F93" s="106">
        <v>0</v>
      </c>
      <c r="G93" s="107">
        <v>0</v>
      </c>
    </row>
    <row r="94" spans="1:7" x14ac:dyDescent="0.2">
      <c r="A94" s="201">
        <v>3</v>
      </c>
      <c r="D94" s="291"/>
      <c r="E94" s="680" t="s">
        <v>1243</v>
      </c>
      <c r="F94" s="112">
        <f>SUM(F88:F93)</f>
        <v>0</v>
      </c>
      <c r="G94" s="113">
        <f>SUM(G88:G93)</f>
        <v>0</v>
      </c>
    </row>
    <row r="95" spans="1:7" x14ac:dyDescent="0.2">
      <c r="A95" s="201">
        <v>3</v>
      </c>
      <c r="D95" s="291"/>
      <c r="E95" s="317" t="s">
        <v>293</v>
      </c>
      <c r="F95" s="112">
        <f>+F86+F94</f>
        <v>0</v>
      </c>
      <c r="G95" s="113">
        <f>+G86+G94</f>
        <v>0</v>
      </c>
    </row>
  </sheetData>
  <mergeCells count="1">
    <mergeCell ref="B1:C1"/>
  </mergeCells>
  <printOptions horizontalCentered="1"/>
  <pageMargins left="0.23622047244094491" right="0.23622047244094491" top="0.74803149606299213" bottom="0.74803149606299213" header="0.31496062992125984" footer="0.31496062992125984"/>
  <pageSetup paperSize="9" orientation="portrait" r:id="rId1"/>
  <rowBreaks count="1" manualBreakCount="1">
    <brk id="49" min="4" max="6" man="1"/>
  </rowBreaks>
  <customProperties>
    <customPr name="_pios_id" r:id="rId2"/>
  </customProperties>
  <drawing r:id="rId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DF6DA-1E39-42DA-87A1-EE617D30C18C}">
  <sheetPr codeName="Sheet30">
    <tabColor theme="4"/>
  </sheetPr>
  <dimension ref="A1:G20"/>
  <sheetViews>
    <sheetView showGridLines="0" view="pageBreakPreview" topLeftCell="D1" zoomScaleNormal="100" zoomScaleSheetLayoutView="100" workbookViewId="0">
      <selection activeCell="E5" sqref="E5:G5"/>
    </sheetView>
  </sheetViews>
  <sheetFormatPr defaultRowHeight="11.4" x14ac:dyDescent="0.2"/>
  <cols>
    <col min="1" max="1" width="8.77734375" style="201" hidden="1" customWidth="1"/>
    <col min="2" max="2" width="2.5546875" style="201" hidden="1" customWidth="1"/>
    <col min="3" max="3" width="6.77734375" style="201" hidden="1" customWidth="1"/>
    <col min="4" max="4" width="13.21875" style="201" customWidth="1"/>
    <col min="5" max="5" width="61.77734375" style="201" customWidth="1"/>
    <col min="6" max="7" width="10.5546875" style="201" customWidth="1"/>
    <col min="8" max="9661" width="9.109375" style="201"/>
    <col min="9662" max="9662" width="9.21875" style="201" customWidth="1"/>
    <col min="9663" max="16384" width="9.109375" style="201"/>
  </cols>
  <sheetData>
    <row r="1" spans="1:7" ht="13.2" customHeight="1" x14ac:dyDescent="0.2">
      <c r="A1" s="201" t="s">
        <v>0</v>
      </c>
      <c r="B1" s="1072" t="s">
        <v>206</v>
      </c>
      <c r="C1" s="1072"/>
    </row>
    <row r="2" spans="1:7" ht="13.2" x14ac:dyDescent="0.25">
      <c r="A2" s="201">
        <v>3</v>
      </c>
      <c r="B2" s="199" t="s">
        <v>497</v>
      </c>
      <c r="C2" s="199">
        <v>142</v>
      </c>
      <c r="E2" s="210" t="str">
        <f ca="1">INDEX(TBLStructure[Number],MATCH(C2,TBLStructure[Model Reference],0))&amp;"."&amp;INDEX(TBLStructure[Sub Number],MATCH(C2,TBLStructure[Model Reference],0))&amp;" "&amp;INDEX(TBLStructure[Sub-category],MATCH(C2,TBLStructure[Model Reference],0))</f>
        <v>8.2 Assets Held in Trust</v>
      </c>
      <c r="F2" s="210"/>
      <c r="G2" s="210"/>
    </row>
    <row r="3" spans="1:7" x14ac:dyDescent="0.2">
      <c r="A3" s="201">
        <v>3</v>
      </c>
      <c r="F3" s="261"/>
      <c r="G3" s="273"/>
    </row>
    <row r="4" spans="1:7" ht="22.8" x14ac:dyDescent="0.2">
      <c r="A4" s="201">
        <v>3</v>
      </c>
      <c r="B4" s="201" t="s">
        <v>208</v>
      </c>
      <c r="C4" s="201">
        <v>142</v>
      </c>
      <c r="D4" s="4" t="s">
        <v>1247</v>
      </c>
      <c r="E4" s="235" t="str">
        <f ca="1">INDEX(TBLStructure[Full Note Title],MATCH(C4,TBLStructure[Model Reference],0))</f>
        <v>8.2A: Assets held in trust</v>
      </c>
    </row>
    <row r="5" spans="1:7" x14ac:dyDescent="0.2">
      <c r="A5" s="201">
        <v>3</v>
      </c>
      <c r="D5" s="4"/>
      <c r="E5" s="916" t="s">
        <v>1248</v>
      </c>
      <c r="F5" s="916"/>
      <c r="G5" s="916"/>
    </row>
    <row r="6" spans="1:7" x14ac:dyDescent="0.2">
      <c r="A6" s="201">
        <v>3</v>
      </c>
    </row>
    <row r="7" spans="1:7" x14ac:dyDescent="0.2">
      <c r="A7" s="201">
        <v>3</v>
      </c>
      <c r="E7" s="195"/>
      <c r="F7" s="368" t="str">
        <f>Contents!F3</f>
        <v>20X2</v>
      </c>
      <c r="G7" s="369" t="str">
        <f>Contents!F4</f>
        <v>20X1</v>
      </c>
    </row>
    <row r="8" spans="1:7" ht="12.75" customHeight="1" thickBot="1" x14ac:dyDescent="0.25">
      <c r="A8" s="201">
        <v>3</v>
      </c>
      <c r="E8" s="216"/>
      <c r="F8" s="265" t="s">
        <v>258</v>
      </c>
      <c r="G8" s="266" t="s">
        <v>258</v>
      </c>
    </row>
    <row r="9" spans="1:7" x14ac:dyDescent="0.2">
      <c r="A9" s="201">
        <v>3</v>
      </c>
      <c r="F9" s="568"/>
      <c r="G9" s="397"/>
    </row>
    <row r="10" spans="1:7" x14ac:dyDescent="0.2">
      <c r="A10" s="201">
        <v>3</v>
      </c>
      <c r="E10" s="235" t="s">
        <v>1249</v>
      </c>
      <c r="F10" s="235"/>
      <c r="G10" s="29"/>
    </row>
    <row r="11" spans="1:7" x14ac:dyDescent="0.2">
      <c r="A11" s="201">
        <v>3</v>
      </c>
      <c r="E11" s="235" t="s">
        <v>1250</v>
      </c>
      <c r="F11" s="235"/>
      <c r="G11" s="29"/>
    </row>
    <row r="12" spans="1:7" x14ac:dyDescent="0.2">
      <c r="A12" s="201">
        <v>3</v>
      </c>
      <c r="E12" s="235" t="s">
        <v>947</v>
      </c>
      <c r="F12" s="28">
        <v>0</v>
      </c>
      <c r="G12" s="29">
        <v>0</v>
      </c>
    </row>
    <row r="13" spans="1:7" x14ac:dyDescent="0.2">
      <c r="A13" s="201">
        <v>3</v>
      </c>
      <c r="E13" s="230" t="s">
        <v>1251</v>
      </c>
      <c r="F13" s="28">
        <v>0</v>
      </c>
      <c r="G13" s="29">
        <v>0</v>
      </c>
    </row>
    <row r="14" spans="1:7" x14ac:dyDescent="0.2">
      <c r="A14" s="201">
        <v>3</v>
      </c>
      <c r="E14" s="230" t="s">
        <v>1252</v>
      </c>
      <c r="F14" s="28">
        <v>0</v>
      </c>
      <c r="G14" s="29">
        <v>0</v>
      </c>
    </row>
    <row r="15" spans="1:7" x14ac:dyDescent="0.2">
      <c r="A15" s="201">
        <v>3</v>
      </c>
      <c r="E15" s="567" t="s">
        <v>960</v>
      </c>
      <c r="F15" s="35">
        <f>SUM(F11:F14)</f>
        <v>0</v>
      </c>
      <c r="G15" s="36">
        <f>SUM(G11:G14)</f>
        <v>0</v>
      </c>
    </row>
    <row r="16" spans="1:7" x14ac:dyDescent="0.2">
      <c r="A16" s="201">
        <v>3</v>
      </c>
      <c r="E16" s="567"/>
      <c r="F16" s="40"/>
      <c r="G16" s="41"/>
    </row>
    <row r="17" spans="1:7" x14ac:dyDescent="0.2">
      <c r="A17" s="201">
        <v>3</v>
      </c>
      <c r="E17" s="567" t="s">
        <v>1253</v>
      </c>
      <c r="F17" s="589">
        <f>F15</f>
        <v>0</v>
      </c>
      <c r="G17" s="598">
        <f>G15</f>
        <v>0</v>
      </c>
    </row>
    <row r="18" spans="1:7" x14ac:dyDescent="0.2">
      <c r="A18" s="201">
        <v>3</v>
      </c>
      <c r="E18" s="430"/>
      <c r="F18" s="28"/>
      <c r="G18" s="29"/>
    </row>
    <row r="19" spans="1:7" x14ac:dyDescent="0.2">
      <c r="A19" s="201">
        <v>3</v>
      </c>
      <c r="E19" s="235" t="s">
        <v>1254</v>
      </c>
    </row>
    <row r="20" spans="1:7" x14ac:dyDescent="0.2">
      <c r="A20" s="201">
        <v>3</v>
      </c>
      <c r="E20" s="916" t="s">
        <v>1255</v>
      </c>
      <c r="F20" s="916"/>
      <c r="G20" s="916"/>
    </row>
  </sheetData>
  <mergeCells count="3">
    <mergeCell ref="B1:C1"/>
    <mergeCell ref="E5:G5"/>
    <mergeCell ref="E20:G20"/>
  </mergeCells>
  <printOptions horizontalCentered="1"/>
  <pageMargins left="0.23622047244094491" right="0.23622047244094491" top="0.74803149606299213" bottom="0.74803149606299213" header="0.31496062992125984" footer="0.31496062992125984"/>
  <pageSetup paperSize="9" fitToHeight="0" orientation="portrait" r:id="rId1"/>
  <customProperties>
    <customPr name="_pios_id" r:id="rId2"/>
  </customProperties>
  <drawing r:id="rId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2BB57-A541-4FF1-BE7C-0E5CA7A0E409}">
  <sheetPr codeName="Sheet1">
    <tabColor theme="4"/>
  </sheetPr>
  <dimension ref="A1:I364"/>
  <sheetViews>
    <sheetView showGridLines="0" view="pageBreakPreview" topLeftCell="D1" zoomScaleNormal="100" zoomScaleSheetLayoutView="100" workbookViewId="0">
      <selection activeCell="M87" sqref="M87"/>
    </sheetView>
  </sheetViews>
  <sheetFormatPr defaultRowHeight="13.2" x14ac:dyDescent="0.25"/>
  <cols>
    <col min="1" max="1" width="8.77734375" style="199" hidden="1" customWidth="1"/>
    <col min="2" max="2" width="2" style="199" hidden="1" customWidth="1"/>
    <col min="3" max="3" width="7.77734375" style="199" hidden="1" customWidth="1"/>
    <col min="4" max="4" width="13.44140625" style="201" customWidth="1"/>
    <col min="5" max="5" width="46.21875" style="201" customWidth="1"/>
    <col min="6" max="9" width="9.44140625" style="201" customWidth="1"/>
    <col min="10" max="9650" width="9.109375" style="199"/>
    <col min="9651" max="9654" width="9.21875" style="199" customWidth="1"/>
    <col min="9655" max="16384" width="9.109375" style="199"/>
  </cols>
  <sheetData>
    <row r="1" spans="1:9" ht="23.4" x14ac:dyDescent="0.25">
      <c r="A1" s="3" t="s">
        <v>0</v>
      </c>
      <c r="B1" s="957" t="s">
        <v>206</v>
      </c>
      <c r="C1" s="957"/>
      <c r="D1" s="231" t="s">
        <v>1256</v>
      </c>
    </row>
    <row r="2" spans="1:9" x14ac:dyDescent="0.25">
      <c r="A2" s="3">
        <v>3</v>
      </c>
      <c r="B2" s="199" t="s">
        <v>497</v>
      </c>
      <c r="C2" s="199">
        <v>143</v>
      </c>
      <c r="E2" s="210" t="str">
        <f ca="1">INDEX(TBLStructure[Number],MATCH(C2,TBLStructure[Model Reference],0))&amp;"."&amp;INDEX(TBLStructure[Sub Number],MATCH(C2,TBLStructure[Model Reference],0))&amp;" "&amp;INDEX(TBLStructure[Sub-category],MATCH(C2,TBLStructure[Model Reference],0))</f>
        <v>8.3 Restructuring</v>
      </c>
      <c r="F2" s="210"/>
      <c r="G2" s="210"/>
      <c r="H2" s="210"/>
      <c r="I2" s="210"/>
    </row>
    <row r="3" spans="1:9" ht="8.6999999999999993" customHeight="1" x14ac:dyDescent="0.25">
      <c r="A3" s="3">
        <v>3</v>
      </c>
    </row>
    <row r="4" spans="1:9" x14ac:dyDescent="0.25">
      <c r="A4" s="3">
        <v>3</v>
      </c>
      <c r="B4" s="201" t="s">
        <v>208</v>
      </c>
      <c r="C4" s="201">
        <v>143</v>
      </c>
      <c r="D4" s="3" t="s">
        <v>1257</v>
      </c>
      <c r="E4" s="235" t="str">
        <f ca="1">INDEX(TBLStructure[Full Note Title],MATCH(C4,TBLStructure[Model Reference],0))</f>
        <v>8.3A: Restructuring</v>
      </c>
      <c r="F4" s="399"/>
      <c r="G4" s="399"/>
    </row>
    <row r="5" spans="1:9" ht="8.6999999999999993" customHeight="1" x14ac:dyDescent="0.25">
      <c r="A5" s="3">
        <v>3</v>
      </c>
    </row>
    <row r="6" spans="1:9" x14ac:dyDescent="0.25">
      <c r="A6" s="3">
        <v>3</v>
      </c>
      <c r="E6" s="745"/>
      <c r="F6" s="1039" t="str">
        <f>Contents!F3</f>
        <v>20X2</v>
      </c>
      <c r="G6" s="1039"/>
      <c r="H6" s="1075" t="str">
        <f>Contents!F4</f>
        <v>20X1</v>
      </c>
      <c r="I6" s="1075"/>
    </row>
    <row r="7" spans="1:9" ht="49.95" customHeight="1" x14ac:dyDescent="0.25">
      <c r="A7" s="3">
        <v>3</v>
      </c>
      <c r="E7" s="231"/>
      <c r="F7" s="194" t="s">
        <v>1258</v>
      </c>
      <c r="G7" s="194" t="s">
        <v>1259</v>
      </c>
      <c r="H7" s="746" t="s">
        <v>1260</v>
      </c>
      <c r="I7" s="746" t="s">
        <v>1261</v>
      </c>
    </row>
    <row r="8" spans="1:9" x14ac:dyDescent="0.25">
      <c r="A8" s="3">
        <v>3</v>
      </c>
      <c r="E8" s="417"/>
      <c r="F8" s="375" t="s">
        <v>258</v>
      </c>
      <c r="G8" s="375" t="s">
        <v>258</v>
      </c>
      <c r="H8" s="747" t="s">
        <v>258</v>
      </c>
      <c r="I8" s="747" t="s">
        <v>258</v>
      </c>
    </row>
    <row r="9" spans="1:9" x14ac:dyDescent="0.25">
      <c r="A9" s="3">
        <v>3</v>
      </c>
      <c r="D9" s="202"/>
      <c r="E9" s="238" t="s">
        <v>1262</v>
      </c>
      <c r="G9" s="748"/>
      <c r="H9" s="748"/>
      <c r="I9" s="748"/>
    </row>
    <row r="10" spans="1:9" ht="12" customHeight="1" x14ac:dyDescent="0.25">
      <c r="A10" s="3">
        <v>3</v>
      </c>
      <c r="D10" s="39" t="s">
        <v>1263</v>
      </c>
      <c r="E10" s="238" t="s">
        <v>1264</v>
      </c>
      <c r="G10" s="748"/>
      <c r="H10" s="748"/>
      <c r="I10" s="748"/>
    </row>
    <row r="11" spans="1:9" ht="12" customHeight="1" x14ac:dyDescent="0.25">
      <c r="A11" s="3">
        <v>3</v>
      </c>
      <c r="D11" s="39"/>
      <c r="E11" s="271" t="s">
        <v>767</v>
      </c>
      <c r="F11" s="625" t="s">
        <v>1265</v>
      </c>
      <c r="G11" s="625" t="s">
        <v>1265</v>
      </c>
      <c r="H11" s="626" t="s">
        <v>1265</v>
      </c>
      <c r="I11" s="625" t="s">
        <v>1265</v>
      </c>
    </row>
    <row r="12" spans="1:9" ht="12" customHeight="1" x14ac:dyDescent="0.25">
      <c r="A12" s="3">
        <v>3</v>
      </c>
      <c r="D12" s="202"/>
      <c r="E12" s="271" t="s">
        <v>853</v>
      </c>
      <c r="F12" s="625"/>
      <c r="G12" s="626"/>
      <c r="H12" s="626"/>
      <c r="I12" s="625"/>
    </row>
    <row r="13" spans="1:9" ht="12" customHeight="1" x14ac:dyDescent="0.25">
      <c r="A13" s="3">
        <v>3</v>
      </c>
      <c r="D13" s="202"/>
      <c r="E13" s="271" t="s">
        <v>1266</v>
      </c>
      <c r="F13" s="625"/>
      <c r="G13" s="626"/>
      <c r="H13" s="626"/>
      <c r="I13" s="625"/>
    </row>
    <row r="14" spans="1:9" ht="12" customHeight="1" x14ac:dyDescent="0.25">
      <c r="A14" s="3">
        <v>3</v>
      </c>
      <c r="D14" s="202"/>
      <c r="E14" s="579" t="s">
        <v>1267</v>
      </c>
      <c r="F14" s="621">
        <f>SUM(F11:F13)</f>
        <v>0</v>
      </c>
      <c r="G14" s="621">
        <f>SUM(G11:G13)</f>
        <v>0</v>
      </c>
      <c r="H14" s="622">
        <f>SUM(H11:H13)</f>
        <v>0</v>
      </c>
      <c r="I14" s="622">
        <f>SUM(I11:I13)</f>
        <v>0</v>
      </c>
    </row>
    <row r="15" spans="1:9" ht="12" customHeight="1" x14ac:dyDescent="0.25">
      <c r="A15" s="3">
        <v>3</v>
      </c>
      <c r="D15" s="39" t="s">
        <v>1263</v>
      </c>
      <c r="E15" s="238" t="s">
        <v>1268</v>
      </c>
      <c r="F15" s="625"/>
      <c r="G15" s="626"/>
      <c r="H15" s="626"/>
      <c r="I15" s="625"/>
    </row>
    <row r="16" spans="1:9" ht="12" customHeight="1" x14ac:dyDescent="0.25">
      <c r="A16" s="3">
        <v>3</v>
      </c>
      <c r="D16" s="39"/>
      <c r="E16" s="271" t="s">
        <v>767</v>
      </c>
      <c r="F16" s="625" t="s">
        <v>1265</v>
      </c>
      <c r="G16" s="626" t="s">
        <v>1265</v>
      </c>
      <c r="H16" s="626" t="s">
        <v>1265</v>
      </c>
      <c r="I16" s="625" t="s">
        <v>1265</v>
      </c>
    </row>
    <row r="17" spans="1:9" ht="12" customHeight="1" x14ac:dyDescent="0.25">
      <c r="A17" s="3">
        <v>3</v>
      </c>
      <c r="D17" s="202"/>
      <c r="E17" s="271" t="s">
        <v>1214</v>
      </c>
      <c r="F17" s="625"/>
      <c r="G17" s="626"/>
      <c r="H17" s="626"/>
      <c r="I17" s="625"/>
    </row>
    <row r="18" spans="1:9" ht="12" customHeight="1" x14ac:dyDescent="0.25">
      <c r="A18" s="3">
        <v>3</v>
      </c>
      <c r="D18" s="202"/>
      <c r="E18" s="579" t="s">
        <v>1269</v>
      </c>
      <c r="F18" s="621">
        <f>SUM(F15:F17)</f>
        <v>0</v>
      </c>
      <c r="G18" s="621">
        <f>SUM(G15:G17)</f>
        <v>0</v>
      </c>
      <c r="H18" s="622">
        <f>SUM(H15:H17)</f>
        <v>0</v>
      </c>
      <c r="I18" s="622">
        <f>SUM(I15:I17)</f>
        <v>0</v>
      </c>
    </row>
    <row r="19" spans="1:9" ht="12" customHeight="1" x14ac:dyDescent="0.25">
      <c r="A19" s="3">
        <v>3</v>
      </c>
      <c r="D19" s="202"/>
      <c r="E19" s="409" t="s">
        <v>1270</v>
      </c>
      <c r="F19" s="625">
        <f>F14-F18</f>
        <v>0</v>
      </c>
      <c r="G19" s="625">
        <f>G14-G18</f>
        <v>0</v>
      </c>
      <c r="H19" s="749">
        <f>H14-H18</f>
        <v>0</v>
      </c>
      <c r="I19" s="749">
        <f>I14-I18</f>
        <v>0</v>
      </c>
    </row>
    <row r="20" spans="1:9" x14ac:dyDescent="0.25">
      <c r="A20" s="3">
        <v>3</v>
      </c>
      <c r="D20" s="257" t="s">
        <v>1271</v>
      </c>
      <c r="E20" s="750" t="s">
        <v>1272</v>
      </c>
      <c r="F20" s="616"/>
      <c r="G20" s="617"/>
      <c r="H20" s="617"/>
      <c r="I20" s="616"/>
    </row>
    <row r="21" spans="1:9" ht="12" customHeight="1" x14ac:dyDescent="0.25">
      <c r="A21" s="3">
        <v>3</v>
      </c>
      <c r="E21" s="271" t="s">
        <v>1273</v>
      </c>
      <c r="F21" s="625" t="s">
        <v>1265</v>
      </c>
      <c r="G21" s="626" t="s">
        <v>1265</v>
      </c>
      <c r="H21" s="626" t="s">
        <v>1265</v>
      </c>
      <c r="I21" s="625" t="s">
        <v>1265</v>
      </c>
    </row>
    <row r="22" spans="1:9" ht="12" customHeight="1" x14ac:dyDescent="0.25">
      <c r="A22" s="3">
        <v>3</v>
      </c>
      <c r="E22" s="271" t="s">
        <v>1274</v>
      </c>
      <c r="F22" s="625" t="s">
        <v>1265</v>
      </c>
      <c r="G22" s="626" t="s">
        <v>1265</v>
      </c>
      <c r="H22" s="626" t="s">
        <v>1265</v>
      </c>
      <c r="I22" s="625" t="s">
        <v>1265</v>
      </c>
    </row>
    <row r="23" spans="1:9" ht="12" customHeight="1" x14ac:dyDescent="0.25">
      <c r="A23" s="3">
        <v>3</v>
      </c>
      <c r="E23" s="579" t="s">
        <v>1275</v>
      </c>
      <c r="F23" s="621">
        <f>SUM(F20:F22)</f>
        <v>0</v>
      </c>
      <c r="G23" s="621">
        <f>SUM(G20:G22)</f>
        <v>0</v>
      </c>
      <c r="H23" s="622">
        <f>SUM(H20:H22)</f>
        <v>0</v>
      </c>
      <c r="I23" s="622">
        <f>SUM(I20:I22)</f>
        <v>0</v>
      </c>
    </row>
    <row r="24" spans="1:9" x14ac:dyDescent="0.25">
      <c r="A24" s="3">
        <v>3</v>
      </c>
      <c r="D24" s="281" t="s">
        <v>1271</v>
      </c>
      <c r="E24" s="238" t="s">
        <v>1276</v>
      </c>
      <c r="F24" s="625"/>
      <c r="G24" s="626"/>
      <c r="H24" s="626"/>
      <c r="I24" s="625"/>
    </row>
    <row r="25" spans="1:9" ht="12" customHeight="1" x14ac:dyDescent="0.25">
      <c r="A25" s="3">
        <v>3</v>
      </c>
      <c r="E25" s="271" t="s">
        <v>1273</v>
      </c>
      <c r="F25" s="625" t="s">
        <v>1265</v>
      </c>
      <c r="G25" s="626" t="s">
        <v>1265</v>
      </c>
      <c r="H25" s="626" t="s">
        <v>1265</v>
      </c>
      <c r="I25" s="625" t="s">
        <v>1265</v>
      </c>
    </row>
    <row r="26" spans="1:9" ht="12" customHeight="1" x14ac:dyDescent="0.25">
      <c r="A26" s="3">
        <v>3</v>
      </c>
      <c r="E26" s="271" t="s">
        <v>1274</v>
      </c>
      <c r="F26" s="625" t="s">
        <v>1265</v>
      </c>
      <c r="G26" s="626" t="s">
        <v>1265</v>
      </c>
      <c r="H26" s="626" t="s">
        <v>1265</v>
      </c>
      <c r="I26" s="625" t="s">
        <v>1265</v>
      </c>
    </row>
    <row r="27" spans="1:9" ht="12" customHeight="1" x14ac:dyDescent="0.25">
      <c r="A27" s="3">
        <v>3</v>
      </c>
      <c r="E27" s="579" t="s">
        <v>1277</v>
      </c>
      <c r="F27" s="621">
        <f>SUM(F24:F26)</f>
        <v>0</v>
      </c>
      <c r="G27" s="621">
        <f>SUM(G24:G26)</f>
        <v>0</v>
      </c>
      <c r="H27" s="622">
        <f>SUM(H24:H26)</f>
        <v>0</v>
      </c>
      <c r="I27" s="622">
        <f>SUM(I24:I26)</f>
        <v>0</v>
      </c>
    </row>
    <row r="28" spans="1:9" ht="9.15" customHeight="1" x14ac:dyDescent="0.25">
      <c r="A28" s="3">
        <v>3</v>
      </c>
      <c r="E28" s="238"/>
      <c r="F28" s="625"/>
      <c r="G28" s="626"/>
      <c r="H28" s="626"/>
      <c r="I28" s="625"/>
    </row>
    <row r="29" spans="1:9" x14ac:dyDescent="0.25">
      <c r="A29" s="3">
        <v>3</v>
      </c>
      <c r="E29" s="745"/>
      <c r="F29" s="1039" t="str">
        <f>Contents!F3</f>
        <v>20X2</v>
      </c>
      <c r="G29" s="1039"/>
      <c r="H29" s="1075" t="str">
        <f>Contents!F4</f>
        <v>20X1</v>
      </c>
      <c r="I29" s="1075"/>
    </row>
    <row r="30" spans="1:9" ht="48" customHeight="1" x14ac:dyDescent="0.25">
      <c r="A30" s="3">
        <v>3</v>
      </c>
      <c r="E30" s="231"/>
      <c r="F30" s="194" t="s">
        <v>1258</v>
      </c>
      <c r="G30" s="194" t="s">
        <v>1259</v>
      </c>
      <c r="H30" s="746" t="s">
        <v>1260</v>
      </c>
      <c r="I30" s="746" t="s">
        <v>1261</v>
      </c>
    </row>
    <row r="31" spans="1:9" x14ac:dyDescent="0.25">
      <c r="A31" s="3">
        <v>3</v>
      </c>
      <c r="E31" s="417"/>
      <c r="F31" s="375" t="s">
        <v>258</v>
      </c>
      <c r="G31" s="375" t="s">
        <v>258</v>
      </c>
      <c r="H31" s="747" t="s">
        <v>258</v>
      </c>
      <c r="I31" s="747" t="s">
        <v>258</v>
      </c>
    </row>
    <row r="32" spans="1:9" x14ac:dyDescent="0.25">
      <c r="A32" s="3">
        <v>3</v>
      </c>
      <c r="D32" s="202" t="s">
        <v>1263</v>
      </c>
      <c r="E32" s="238" t="s">
        <v>1278</v>
      </c>
      <c r="G32" s="748"/>
      <c r="H32" s="748"/>
      <c r="I32" s="748"/>
    </row>
    <row r="33" spans="1:9" x14ac:dyDescent="0.25">
      <c r="A33" s="3">
        <v>3</v>
      </c>
      <c r="E33" s="238" t="s">
        <v>1279</v>
      </c>
    </row>
    <row r="34" spans="1:9" ht="12" customHeight="1" x14ac:dyDescent="0.25">
      <c r="A34" s="3">
        <v>3</v>
      </c>
      <c r="E34" s="271" t="s">
        <v>767</v>
      </c>
      <c r="F34" s="625" t="s">
        <v>1265</v>
      </c>
      <c r="G34" s="626" t="s">
        <v>1265</v>
      </c>
      <c r="H34" s="626" t="s">
        <v>1265</v>
      </c>
      <c r="I34" s="625" t="s">
        <v>1265</v>
      </c>
    </row>
    <row r="35" spans="1:9" ht="12" customHeight="1" x14ac:dyDescent="0.25">
      <c r="A35" s="3">
        <v>3</v>
      </c>
      <c r="E35" s="579" t="s">
        <v>1280</v>
      </c>
      <c r="F35" s="621">
        <f>SUM(F34)</f>
        <v>0</v>
      </c>
      <c r="G35" s="621">
        <f>SUM(G34)</f>
        <v>0</v>
      </c>
      <c r="H35" s="751">
        <f>SUM(H34)</f>
        <v>0</v>
      </c>
      <c r="I35" s="751">
        <f>SUM(I34)</f>
        <v>0</v>
      </c>
    </row>
    <row r="36" spans="1:9" ht="12" customHeight="1" x14ac:dyDescent="0.25">
      <c r="A36" s="3">
        <v>3</v>
      </c>
      <c r="D36" s="202" t="s">
        <v>1263</v>
      </c>
      <c r="E36" s="238" t="s">
        <v>1281</v>
      </c>
      <c r="F36" s="625"/>
      <c r="G36" s="626"/>
      <c r="H36" s="626"/>
      <c r="I36" s="625"/>
    </row>
    <row r="37" spans="1:9" ht="12" customHeight="1" x14ac:dyDescent="0.25">
      <c r="A37" s="3">
        <v>3</v>
      </c>
      <c r="D37" s="231"/>
      <c r="E37" s="271" t="s">
        <v>767</v>
      </c>
      <c r="F37" s="397" t="s">
        <v>1265</v>
      </c>
      <c r="G37" s="397" t="s">
        <v>1265</v>
      </c>
      <c r="H37" s="397" t="s">
        <v>1265</v>
      </c>
      <c r="I37" s="397" t="s">
        <v>1265</v>
      </c>
    </row>
    <row r="38" spans="1:9" ht="12" customHeight="1" x14ac:dyDescent="0.25">
      <c r="A38" s="3">
        <v>3</v>
      </c>
      <c r="D38" s="231"/>
      <c r="E38" s="579" t="s">
        <v>1282</v>
      </c>
      <c r="F38" s="621">
        <f>SUM(F37)</f>
        <v>0</v>
      </c>
      <c r="G38" s="621">
        <f>SUM(G37)</f>
        <v>0</v>
      </c>
      <c r="H38" s="751">
        <f>SUM(H37)</f>
        <v>0</v>
      </c>
      <c r="I38" s="751">
        <f>SUM(I37)</f>
        <v>0</v>
      </c>
    </row>
    <row r="39" spans="1:9" ht="12" customHeight="1" x14ac:dyDescent="0.25">
      <c r="A39" s="3">
        <v>3</v>
      </c>
      <c r="E39" s="752" t="s">
        <v>1283</v>
      </c>
      <c r="F39" s="629">
        <f>F35-F38</f>
        <v>0</v>
      </c>
      <c r="G39" s="629">
        <f>G35-G38</f>
        <v>0</v>
      </c>
      <c r="H39" s="753">
        <f>H35-H38</f>
        <v>0</v>
      </c>
      <c r="I39" s="753">
        <f>I35-I38</f>
        <v>0</v>
      </c>
    </row>
    <row r="40" spans="1:9" ht="12" customHeight="1" x14ac:dyDescent="0.25">
      <c r="A40" s="3">
        <v>3</v>
      </c>
      <c r="E40" s="754"/>
      <c r="F40" s="625"/>
      <c r="G40" s="626"/>
      <c r="H40" s="626"/>
      <c r="I40" s="625"/>
    </row>
    <row r="41" spans="1:9" ht="24" customHeight="1" x14ac:dyDescent="0.25">
      <c r="A41" s="3">
        <v>3</v>
      </c>
      <c r="E41" s="916" t="s">
        <v>1284</v>
      </c>
      <c r="F41" s="916"/>
      <c r="G41" s="916"/>
      <c r="H41" s="916"/>
      <c r="I41" s="916"/>
    </row>
    <row r="42" spans="1:9" ht="24" customHeight="1" x14ac:dyDescent="0.25">
      <c r="A42" s="3">
        <v>3</v>
      </c>
      <c r="E42" s="916" t="s">
        <v>1285</v>
      </c>
      <c r="F42" s="916"/>
      <c r="G42" s="916"/>
      <c r="H42" s="916"/>
      <c r="I42" s="916"/>
    </row>
    <row r="43" spans="1:9" ht="25.95" customHeight="1" x14ac:dyDescent="0.25">
      <c r="A43" s="3">
        <v>3</v>
      </c>
      <c r="E43" s="916" t="s">
        <v>1286</v>
      </c>
      <c r="F43" s="916"/>
      <c r="G43" s="916"/>
      <c r="H43" s="916"/>
      <c r="I43" s="916"/>
    </row>
    <row r="44" spans="1:9" ht="25.2" customHeight="1" x14ac:dyDescent="0.25">
      <c r="A44" s="3">
        <v>3</v>
      </c>
      <c r="E44" s="916" t="s">
        <v>1287</v>
      </c>
      <c r="F44" s="916"/>
      <c r="G44" s="916"/>
      <c r="H44" s="916"/>
      <c r="I44" s="916"/>
    </row>
    <row r="45" spans="1:9" x14ac:dyDescent="0.25">
      <c r="A45" s="3">
        <v>3</v>
      </c>
      <c r="E45" s="916" t="s">
        <v>1288</v>
      </c>
      <c r="F45" s="916"/>
      <c r="G45" s="916"/>
      <c r="H45" s="916"/>
      <c r="I45" s="916"/>
    </row>
    <row r="46" spans="1:9" x14ac:dyDescent="0.25">
      <c r="A46" s="3">
        <v>3</v>
      </c>
      <c r="E46" s="916" t="s">
        <v>1289</v>
      </c>
      <c r="F46" s="916"/>
      <c r="G46" s="916"/>
      <c r="H46" s="916"/>
      <c r="I46" s="916"/>
    </row>
    <row r="47" spans="1:9" ht="25.2" customHeight="1" x14ac:dyDescent="0.25">
      <c r="A47" s="3">
        <v>3</v>
      </c>
      <c r="E47" s="916" t="s">
        <v>1290</v>
      </c>
      <c r="F47" s="916"/>
      <c r="G47" s="916"/>
      <c r="H47" s="916"/>
      <c r="I47" s="916"/>
    </row>
    <row r="48" spans="1:9" x14ac:dyDescent="0.25">
      <c r="A48" s="3">
        <v>3</v>
      </c>
    </row>
    <row r="49" spans="1:9" x14ac:dyDescent="0.25">
      <c r="A49" s="3">
        <v>3</v>
      </c>
      <c r="B49" s="199" t="s">
        <v>208</v>
      </c>
      <c r="C49" s="199">
        <v>144</v>
      </c>
      <c r="D49" s="3" t="s">
        <v>1257</v>
      </c>
      <c r="E49" s="304" t="str">
        <f ca="1">INDEX(TBLStructure[Full Note Title],MATCH(C49,TBLStructure[Model Reference],0))</f>
        <v>8.3B: Administered - restructuring</v>
      </c>
      <c r="F49" s="304"/>
      <c r="G49" s="304"/>
      <c r="H49" s="304"/>
      <c r="I49" s="304"/>
    </row>
    <row r="50" spans="1:9" x14ac:dyDescent="0.25">
      <c r="A50" s="3">
        <v>3</v>
      </c>
      <c r="E50" s="304"/>
      <c r="F50" s="304"/>
      <c r="G50" s="304"/>
      <c r="H50" s="304"/>
      <c r="I50" s="304"/>
    </row>
    <row r="51" spans="1:9" ht="12" customHeight="1" x14ac:dyDescent="0.25">
      <c r="A51" s="3">
        <v>3</v>
      </c>
      <c r="E51" s="755"/>
      <c r="F51" s="1073" t="str">
        <f>Contents!F3</f>
        <v>20X2</v>
      </c>
      <c r="G51" s="1073"/>
      <c r="H51" s="1074" t="str">
        <f>Contents!F4</f>
        <v>20X1</v>
      </c>
      <c r="I51" s="1074"/>
    </row>
    <row r="52" spans="1:9" ht="50.7" customHeight="1" x14ac:dyDescent="0.25">
      <c r="A52" s="3">
        <v>3</v>
      </c>
      <c r="E52" s="525"/>
      <c r="F52" s="196" t="s">
        <v>1258</v>
      </c>
      <c r="G52" s="196" t="s">
        <v>1259</v>
      </c>
      <c r="H52" s="756" t="s">
        <v>1260</v>
      </c>
      <c r="I52" s="756" t="s">
        <v>1261</v>
      </c>
    </row>
    <row r="53" spans="1:9" x14ac:dyDescent="0.25">
      <c r="A53" s="3">
        <v>3</v>
      </c>
      <c r="E53" s="757"/>
      <c r="F53" s="758" t="s">
        <v>258</v>
      </c>
      <c r="G53" s="758" t="s">
        <v>258</v>
      </c>
      <c r="H53" s="759" t="s">
        <v>258</v>
      </c>
      <c r="I53" s="759" t="s">
        <v>258</v>
      </c>
    </row>
    <row r="54" spans="1:9" x14ac:dyDescent="0.25">
      <c r="A54" s="3">
        <v>3</v>
      </c>
      <c r="D54" s="202"/>
      <c r="E54" s="760" t="s">
        <v>1262</v>
      </c>
      <c r="F54" s="482"/>
      <c r="G54" s="761"/>
      <c r="H54" s="761"/>
      <c r="I54" s="761"/>
    </row>
    <row r="55" spans="1:9" ht="12" customHeight="1" x14ac:dyDescent="0.25">
      <c r="A55" s="3">
        <v>3</v>
      </c>
      <c r="D55" s="39" t="s">
        <v>1263</v>
      </c>
      <c r="E55" s="760" t="s">
        <v>1264</v>
      </c>
      <c r="F55" s="482"/>
      <c r="G55" s="761"/>
      <c r="H55" s="761"/>
      <c r="I55" s="761"/>
    </row>
    <row r="56" spans="1:9" ht="12" customHeight="1" x14ac:dyDescent="0.25">
      <c r="A56" s="3">
        <v>3</v>
      </c>
      <c r="D56" s="39"/>
      <c r="E56" s="455" t="s">
        <v>767</v>
      </c>
      <c r="F56" s="159" t="s">
        <v>1265</v>
      </c>
      <c r="G56" s="160" t="s">
        <v>1265</v>
      </c>
      <c r="H56" s="160" t="s">
        <v>1265</v>
      </c>
      <c r="I56" s="762" t="s">
        <v>1265</v>
      </c>
    </row>
    <row r="57" spans="1:9" ht="12" customHeight="1" x14ac:dyDescent="0.25">
      <c r="A57" s="3">
        <v>3</v>
      </c>
      <c r="D57" s="763"/>
      <c r="E57" s="764" t="s">
        <v>1267</v>
      </c>
      <c r="F57" s="157">
        <f>SUM(F56)</f>
        <v>0</v>
      </c>
      <c r="G57" s="157">
        <f>SUM(G56)</f>
        <v>0</v>
      </c>
      <c r="H57" s="765">
        <f>SUM(H56)</f>
        <v>0</v>
      </c>
      <c r="I57" s="765">
        <f>SUM(I56)</f>
        <v>0</v>
      </c>
    </row>
    <row r="58" spans="1:9" ht="12" customHeight="1" x14ac:dyDescent="0.25">
      <c r="A58" s="3">
        <v>3</v>
      </c>
      <c r="D58" s="39" t="s">
        <v>1263</v>
      </c>
      <c r="E58" s="766" t="s">
        <v>1268</v>
      </c>
      <c r="F58" s="767"/>
      <c r="G58" s="768"/>
      <c r="H58" s="768"/>
      <c r="I58" s="767"/>
    </row>
    <row r="59" spans="1:9" ht="12" customHeight="1" x14ac:dyDescent="0.25">
      <c r="A59" s="3">
        <v>3</v>
      </c>
      <c r="D59" s="39"/>
      <c r="E59" s="455" t="s">
        <v>767</v>
      </c>
      <c r="F59" s="159" t="s">
        <v>1265</v>
      </c>
      <c r="G59" s="160" t="s">
        <v>1265</v>
      </c>
      <c r="H59" s="160" t="s">
        <v>1265</v>
      </c>
      <c r="I59" s="762" t="s">
        <v>1265</v>
      </c>
    </row>
    <row r="60" spans="1:9" ht="12" customHeight="1" x14ac:dyDescent="0.25">
      <c r="A60" s="3">
        <v>3</v>
      </c>
      <c r="D60" s="202"/>
      <c r="E60" s="764" t="s">
        <v>1269</v>
      </c>
      <c r="F60" s="157">
        <f>SUM(F59)</f>
        <v>0</v>
      </c>
      <c r="G60" s="157">
        <f>SUM(G59)</f>
        <v>0</v>
      </c>
      <c r="H60" s="765">
        <f>SUM(H59)</f>
        <v>0</v>
      </c>
      <c r="I60" s="765">
        <f>SUM(I59)</f>
        <v>0</v>
      </c>
    </row>
    <row r="61" spans="1:9" ht="12" customHeight="1" x14ac:dyDescent="0.25">
      <c r="A61" s="3">
        <v>3</v>
      </c>
      <c r="D61" s="202"/>
      <c r="E61" s="769" t="s">
        <v>1270</v>
      </c>
      <c r="F61" s="157">
        <f>F57-F60</f>
        <v>0</v>
      </c>
      <c r="G61" s="157">
        <f>G57-G60</f>
        <v>0</v>
      </c>
      <c r="H61" s="765">
        <f>H57-H60</f>
        <v>0</v>
      </c>
      <c r="I61" s="765">
        <f>I57-I60</f>
        <v>0</v>
      </c>
    </row>
    <row r="62" spans="1:9" ht="12" customHeight="1" x14ac:dyDescent="0.25">
      <c r="A62" s="3">
        <v>3</v>
      </c>
      <c r="D62" s="39" t="s">
        <v>1271</v>
      </c>
      <c r="E62" s="766" t="s">
        <v>1272</v>
      </c>
      <c r="F62" s="767"/>
      <c r="G62" s="768"/>
      <c r="H62" s="768"/>
      <c r="I62" s="767"/>
    </row>
    <row r="63" spans="1:9" ht="12" customHeight="1" x14ac:dyDescent="0.25">
      <c r="A63" s="3">
        <v>3</v>
      </c>
      <c r="D63" s="39"/>
      <c r="E63" s="455" t="s">
        <v>1273</v>
      </c>
      <c r="F63" s="159" t="s">
        <v>1265</v>
      </c>
      <c r="G63" s="160" t="s">
        <v>1265</v>
      </c>
      <c r="H63" s="160" t="s">
        <v>1265</v>
      </c>
      <c r="I63" s="159" t="s">
        <v>1265</v>
      </c>
    </row>
    <row r="64" spans="1:9" ht="12" customHeight="1" x14ac:dyDescent="0.25">
      <c r="A64" s="3">
        <v>3</v>
      </c>
      <c r="D64" s="202"/>
      <c r="E64" s="455" t="s">
        <v>1274</v>
      </c>
      <c r="F64" s="159" t="s">
        <v>1265</v>
      </c>
      <c r="G64" s="160" t="s">
        <v>1265</v>
      </c>
      <c r="H64" s="160" t="s">
        <v>1265</v>
      </c>
      <c r="I64" s="762" t="s">
        <v>1265</v>
      </c>
    </row>
    <row r="65" spans="1:9" ht="12" customHeight="1" x14ac:dyDescent="0.25">
      <c r="A65" s="3">
        <v>3</v>
      </c>
      <c r="D65" s="202"/>
      <c r="E65" s="764" t="s">
        <v>1275</v>
      </c>
      <c r="F65" s="157">
        <f>SUM(F63:F64)</f>
        <v>0</v>
      </c>
      <c r="G65" s="157">
        <f>SUM(G63:G64)</f>
        <v>0</v>
      </c>
      <c r="H65" s="765">
        <f>SUM(H63:H64)</f>
        <v>0</v>
      </c>
      <c r="I65" s="765">
        <f>SUM(I63:I64)</f>
        <v>0</v>
      </c>
    </row>
    <row r="66" spans="1:9" ht="12" customHeight="1" x14ac:dyDescent="0.25">
      <c r="A66" s="3">
        <v>3</v>
      </c>
      <c r="D66" s="39" t="s">
        <v>1271</v>
      </c>
      <c r="E66" s="766" t="s">
        <v>1276</v>
      </c>
      <c r="F66" s="767"/>
      <c r="G66" s="768"/>
      <c r="H66" s="768"/>
      <c r="I66" s="767"/>
    </row>
    <row r="67" spans="1:9" ht="12" customHeight="1" x14ac:dyDescent="0.25">
      <c r="A67" s="3">
        <v>3</v>
      </c>
      <c r="D67" s="39"/>
      <c r="E67" s="455" t="s">
        <v>1273</v>
      </c>
      <c r="F67" s="159" t="s">
        <v>1265</v>
      </c>
      <c r="G67" s="160" t="s">
        <v>1265</v>
      </c>
      <c r="H67" s="160" t="s">
        <v>1265</v>
      </c>
      <c r="I67" s="159" t="s">
        <v>1265</v>
      </c>
    </row>
    <row r="68" spans="1:9" ht="12" customHeight="1" x14ac:dyDescent="0.25">
      <c r="A68" s="3">
        <v>3</v>
      </c>
      <c r="E68" s="455" t="s">
        <v>1274</v>
      </c>
      <c r="F68" s="159" t="s">
        <v>1265</v>
      </c>
      <c r="G68" s="160" t="s">
        <v>1265</v>
      </c>
      <c r="H68" s="160" t="s">
        <v>1265</v>
      </c>
      <c r="I68" s="762" t="s">
        <v>1265</v>
      </c>
    </row>
    <row r="69" spans="1:9" ht="12" customHeight="1" x14ac:dyDescent="0.25">
      <c r="A69" s="3">
        <v>3</v>
      </c>
      <c r="E69" s="764" t="s">
        <v>1277</v>
      </c>
      <c r="F69" s="157">
        <f>SUM(F67:F68)</f>
        <v>0</v>
      </c>
      <c r="G69" s="157">
        <f>SUM(G67:G68)</f>
        <v>0</v>
      </c>
      <c r="H69" s="765">
        <f>SUM(H67:H68)</f>
        <v>0</v>
      </c>
      <c r="I69" s="765">
        <f>SUM(I67:I68)</f>
        <v>0</v>
      </c>
    </row>
    <row r="70" spans="1:9" ht="12" customHeight="1" x14ac:dyDescent="0.25">
      <c r="A70" s="3">
        <v>3</v>
      </c>
      <c r="E70" s="760"/>
      <c r="F70" s="159"/>
      <c r="G70" s="160"/>
      <c r="H70" s="160"/>
      <c r="I70" s="159"/>
    </row>
    <row r="71" spans="1:9" ht="12" customHeight="1" x14ac:dyDescent="0.25">
      <c r="A71" s="3">
        <v>3</v>
      </c>
      <c r="E71" s="755"/>
      <c r="F71" s="1073" t="str">
        <f>Contents!F3</f>
        <v>20X2</v>
      </c>
      <c r="G71" s="1073"/>
      <c r="H71" s="1074" t="str">
        <f>Contents!F4</f>
        <v>20X1</v>
      </c>
      <c r="I71" s="1074"/>
    </row>
    <row r="72" spans="1:9" ht="52.2" customHeight="1" x14ac:dyDescent="0.25">
      <c r="A72" s="3">
        <v>3</v>
      </c>
      <c r="E72" s="525"/>
      <c r="F72" s="196" t="s">
        <v>1258</v>
      </c>
      <c r="G72" s="196" t="s">
        <v>1259</v>
      </c>
      <c r="H72" s="756" t="s">
        <v>1260</v>
      </c>
      <c r="I72" s="756" t="s">
        <v>1261</v>
      </c>
    </row>
    <row r="73" spans="1:9" x14ac:dyDescent="0.25">
      <c r="A73" s="3">
        <v>3</v>
      </c>
      <c r="E73" s="757"/>
      <c r="F73" s="758" t="s">
        <v>258</v>
      </c>
      <c r="G73" s="758" t="s">
        <v>258</v>
      </c>
      <c r="H73" s="759" t="s">
        <v>258</v>
      </c>
      <c r="I73" s="759" t="s">
        <v>258</v>
      </c>
    </row>
    <row r="74" spans="1:9" x14ac:dyDescent="0.25">
      <c r="A74" s="3">
        <v>3</v>
      </c>
      <c r="E74" s="760" t="s">
        <v>1278</v>
      </c>
      <c r="F74" s="482"/>
      <c r="G74" s="761"/>
      <c r="H74" s="761"/>
      <c r="I74" s="761"/>
    </row>
    <row r="75" spans="1:9" ht="12" customHeight="1" x14ac:dyDescent="0.25">
      <c r="A75" s="3">
        <v>3</v>
      </c>
      <c r="D75" s="202" t="s">
        <v>1263</v>
      </c>
      <c r="E75" s="760" t="s">
        <v>1279</v>
      </c>
      <c r="F75" s="482"/>
      <c r="G75" s="482"/>
      <c r="H75" s="482"/>
      <c r="I75" s="482"/>
    </row>
    <row r="76" spans="1:9" ht="12" customHeight="1" x14ac:dyDescent="0.25">
      <c r="A76" s="3">
        <v>3</v>
      </c>
      <c r="E76" s="455" t="s">
        <v>767</v>
      </c>
      <c r="F76" s="159" t="s">
        <v>1265</v>
      </c>
      <c r="G76" s="160" t="s">
        <v>1265</v>
      </c>
      <c r="H76" s="160" t="s">
        <v>1265</v>
      </c>
      <c r="I76" s="159" t="s">
        <v>1265</v>
      </c>
    </row>
    <row r="77" spans="1:9" ht="12" customHeight="1" x14ac:dyDescent="0.25">
      <c r="A77" s="3">
        <v>3</v>
      </c>
      <c r="D77" s="202"/>
      <c r="E77" s="455" t="s">
        <v>1266</v>
      </c>
      <c r="F77" s="159"/>
      <c r="G77" s="160"/>
      <c r="H77" s="160"/>
      <c r="I77" s="159"/>
    </row>
    <row r="78" spans="1:9" ht="12" customHeight="1" x14ac:dyDescent="0.25">
      <c r="A78" s="3">
        <v>3</v>
      </c>
      <c r="D78" s="202"/>
      <c r="E78" s="764" t="s">
        <v>1280</v>
      </c>
      <c r="F78" s="157">
        <f>SUM(F76:F77)</f>
        <v>0</v>
      </c>
      <c r="G78" s="157">
        <f>SUM(G76:G77)</f>
        <v>0</v>
      </c>
      <c r="H78" s="765">
        <f>SUM(H76:H77)</f>
        <v>0</v>
      </c>
      <c r="I78" s="765">
        <f>SUM(I76:I77)</f>
        <v>0</v>
      </c>
    </row>
    <row r="79" spans="1:9" ht="12" customHeight="1" x14ac:dyDescent="0.25">
      <c r="A79" s="3">
        <v>3</v>
      </c>
      <c r="D79" s="202" t="s">
        <v>1263</v>
      </c>
      <c r="E79" s="760" t="s">
        <v>1281</v>
      </c>
      <c r="F79" s="159"/>
      <c r="G79" s="160"/>
      <c r="H79" s="160"/>
      <c r="I79" s="159"/>
    </row>
    <row r="80" spans="1:9" ht="12" customHeight="1" x14ac:dyDescent="0.25">
      <c r="A80" s="3">
        <v>3</v>
      </c>
      <c r="D80" s="39"/>
      <c r="E80" s="455" t="s">
        <v>767</v>
      </c>
      <c r="F80" s="770" t="s">
        <v>1265</v>
      </c>
      <c r="G80" s="770" t="s">
        <v>1265</v>
      </c>
      <c r="H80" s="770" t="s">
        <v>1265</v>
      </c>
      <c r="I80" s="770" t="s">
        <v>1265</v>
      </c>
    </row>
    <row r="81" spans="1:9" ht="12" customHeight="1" x14ac:dyDescent="0.25">
      <c r="A81" s="3">
        <v>3</v>
      </c>
      <c r="E81" s="764" t="s">
        <v>1282</v>
      </c>
      <c r="F81" s="157">
        <f>SUM(F79:F80)</f>
        <v>0</v>
      </c>
      <c r="G81" s="157">
        <f>SUM(G79:G80)</f>
        <v>0</v>
      </c>
      <c r="H81" s="765">
        <f>SUM(H79:H80)</f>
        <v>0</v>
      </c>
      <c r="I81" s="765">
        <f>SUM(I79:I80)</f>
        <v>0</v>
      </c>
    </row>
    <row r="82" spans="1:9" ht="12" customHeight="1" x14ac:dyDescent="0.25">
      <c r="A82" s="3">
        <v>3</v>
      </c>
      <c r="E82" s="769" t="s">
        <v>1283</v>
      </c>
      <c r="F82" s="157">
        <f>F78-F81</f>
        <v>0</v>
      </c>
      <c r="G82" s="157">
        <f>G78-G81</f>
        <v>0</v>
      </c>
      <c r="H82" s="765">
        <f>H78-H81</f>
        <v>0</v>
      </c>
      <c r="I82" s="765">
        <f>I78-I81</f>
        <v>0</v>
      </c>
    </row>
    <row r="83" spans="1:9" ht="12" customHeight="1" x14ac:dyDescent="0.25">
      <c r="A83" s="3">
        <v>3</v>
      </c>
      <c r="E83" s="771"/>
      <c r="F83" s="159"/>
      <c r="G83" s="160"/>
      <c r="H83" s="160"/>
      <c r="I83" s="159"/>
    </row>
    <row r="84" spans="1:9" ht="22.95" customHeight="1" x14ac:dyDescent="0.25">
      <c r="A84" s="3">
        <v>3</v>
      </c>
      <c r="E84" s="996" t="s">
        <v>1284</v>
      </c>
      <c r="F84" s="996"/>
      <c r="G84" s="996"/>
      <c r="H84" s="996"/>
      <c r="I84" s="996"/>
    </row>
    <row r="85" spans="1:9" ht="25.2" customHeight="1" x14ac:dyDescent="0.25">
      <c r="A85" s="3">
        <v>3</v>
      </c>
      <c r="E85" s="996" t="s">
        <v>1285</v>
      </c>
      <c r="F85" s="996"/>
      <c r="G85" s="996"/>
      <c r="H85" s="996"/>
      <c r="I85" s="996"/>
    </row>
    <row r="86" spans="1:9" ht="23.7" customHeight="1" x14ac:dyDescent="0.25">
      <c r="A86" s="3">
        <v>3</v>
      </c>
      <c r="E86" s="996" t="s">
        <v>1286</v>
      </c>
      <c r="F86" s="996"/>
      <c r="G86" s="996"/>
      <c r="H86" s="996"/>
      <c r="I86" s="996"/>
    </row>
    <row r="87" spans="1:9" ht="25.2" customHeight="1" x14ac:dyDescent="0.25">
      <c r="A87" s="3">
        <v>3</v>
      </c>
      <c r="E87" s="996" t="s">
        <v>1287</v>
      </c>
      <c r="F87" s="996"/>
      <c r="G87" s="996"/>
      <c r="H87" s="996"/>
      <c r="I87" s="996"/>
    </row>
    <row r="88" spans="1:9" x14ac:dyDescent="0.25">
      <c r="A88" s="3">
        <v>3</v>
      </c>
      <c r="E88" s="996" t="s">
        <v>1288</v>
      </c>
      <c r="F88" s="996"/>
      <c r="G88" s="996"/>
      <c r="H88" s="996"/>
      <c r="I88" s="996"/>
    </row>
    <row r="89" spans="1:9" x14ac:dyDescent="0.25">
      <c r="A89" s="3">
        <v>3</v>
      </c>
      <c r="E89" s="996" t="s">
        <v>1289</v>
      </c>
      <c r="F89" s="996"/>
      <c r="G89" s="996"/>
      <c r="H89" s="996"/>
      <c r="I89" s="996"/>
    </row>
    <row r="90" spans="1:9" ht="26.7" customHeight="1" x14ac:dyDescent="0.25">
      <c r="A90" s="3">
        <v>3</v>
      </c>
      <c r="E90" s="996" t="s">
        <v>1290</v>
      </c>
      <c r="F90" s="996"/>
      <c r="G90" s="996"/>
      <c r="H90" s="996"/>
      <c r="I90" s="996"/>
    </row>
    <row r="91" spans="1:9" ht="12" customHeight="1" x14ac:dyDescent="0.25">
      <c r="A91" s="3">
        <v>3</v>
      </c>
      <c r="E91" s="486"/>
      <c r="F91" s="486"/>
      <c r="G91" s="486"/>
      <c r="H91" s="486"/>
      <c r="I91" s="486"/>
    </row>
    <row r="106" spans="5:9" x14ac:dyDescent="0.25">
      <c r="E106" s="199"/>
      <c r="F106" s="199"/>
      <c r="G106" s="199"/>
      <c r="H106" s="199"/>
      <c r="I106" s="199"/>
    </row>
    <row r="107" spans="5:9" x14ac:dyDescent="0.25">
      <c r="E107" s="199"/>
      <c r="F107" s="199"/>
      <c r="G107" s="199"/>
      <c r="H107" s="199"/>
      <c r="I107" s="199"/>
    </row>
    <row r="108" spans="5:9" x14ac:dyDescent="0.25">
      <c r="E108" s="199"/>
      <c r="F108" s="199"/>
      <c r="G108" s="199"/>
      <c r="H108" s="199"/>
      <c r="I108" s="199"/>
    </row>
    <row r="109" spans="5:9" x14ac:dyDescent="0.25">
      <c r="E109" s="199"/>
      <c r="F109" s="199"/>
      <c r="G109" s="199"/>
      <c r="H109" s="199"/>
      <c r="I109" s="199"/>
    </row>
    <row r="110" spans="5:9" x14ac:dyDescent="0.25">
      <c r="E110" s="199"/>
      <c r="F110" s="199"/>
      <c r="G110" s="199"/>
      <c r="H110" s="199"/>
      <c r="I110" s="199"/>
    </row>
    <row r="111" spans="5:9" x14ac:dyDescent="0.25">
      <c r="E111" s="199"/>
      <c r="F111" s="199"/>
      <c r="G111" s="199"/>
      <c r="H111" s="199"/>
      <c r="I111" s="199"/>
    </row>
    <row r="112" spans="5:9" x14ac:dyDescent="0.25">
      <c r="E112" s="199"/>
      <c r="F112" s="199"/>
      <c r="G112" s="199"/>
      <c r="H112" s="199"/>
      <c r="I112" s="199"/>
    </row>
    <row r="113" spans="5:9" x14ac:dyDescent="0.25">
      <c r="E113" s="199"/>
      <c r="F113" s="199"/>
      <c r="G113" s="199"/>
      <c r="H113" s="199"/>
      <c r="I113" s="199"/>
    </row>
    <row r="114" spans="5:9" x14ac:dyDescent="0.25">
      <c r="E114" s="199"/>
      <c r="F114" s="199"/>
      <c r="G114" s="199"/>
      <c r="H114" s="199"/>
      <c r="I114" s="199"/>
    </row>
    <row r="115" spans="5:9" x14ac:dyDescent="0.25">
      <c r="E115" s="199"/>
      <c r="F115" s="199"/>
      <c r="G115" s="199"/>
      <c r="H115" s="199"/>
      <c r="I115" s="199"/>
    </row>
    <row r="116" spans="5:9" x14ac:dyDescent="0.25">
      <c r="E116" s="199"/>
      <c r="F116" s="199"/>
      <c r="G116" s="199"/>
      <c r="H116" s="199"/>
      <c r="I116" s="199"/>
    </row>
    <row r="117" spans="5:9" x14ac:dyDescent="0.25">
      <c r="E117" s="199"/>
      <c r="F117" s="199"/>
      <c r="G117" s="199"/>
      <c r="H117" s="199"/>
      <c r="I117" s="199"/>
    </row>
    <row r="118" spans="5:9" x14ac:dyDescent="0.25">
      <c r="E118" s="199"/>
      <c r="F118" s="199"/>
      <c r="G118" s="199"/>
      <c r="H118" s="199"/>
      <c r="I118" s="199"/>
    </row>
    <row r="119" spans="5:9" x14ac:dyDescent="0.25">
      <c r="E119" s="199"/>
      <c r="F119" s="199"/>
      <c r="G119" s="199"/>
      <c r="H119" s="199"/>
      <c r="I119" s="199"/>
    </row>
    <row r="120" spans="5:9" x14ac:dyDescent="0.25">
      <c r="E120" s="199"/>
      <c r="F120" s="199"/>
      <c r="G120" s="199"/>
      <c r="H120" s="199"/>
      <c r="I120" s="199"/>
    </row>
    <row r="121" spans="5:9" x14ac:dyDescent="0.25">
      <c r="E121" s="199"/>
      <c r="F121" s="199"/>
      <c r="G121" s="199"/>
      <c r="H121" s="199"/>
      <c r="I121" s="199"/>
    </row>
    <row r="122" spans="5:9" x14ac:dyDescent="0.25">
      <c r="E122" s="199"/>
      <c r="F122" s="199"/>
      <c r="G122" s="199"/>
      <c r="H122" s="199"/>
      <c r="I122" s="199"/>
    </row>
    <row r="123" spans="5:9" x14ac:dyDescent="0.25">
      <c r="E123" s="199"/>
      <c r="F123" s="199"/>
      <c r="G123" s="199"/>
      <c r="H123" s="199"/>
      <c r="I123" s="199"/>
    </row>
    <row r="124" spans="5:9" x14ac:dyDescent="0.25">
      <c r="E124" s="199"/>
      <c r="F124" s="199"/>
      <c r="G124" s="199"/>
      <c r="H124" s="199"/>
      <c r="I124" s="199"/>
    </row>
    <row r="125" spans="5:9" x14ac:dyDescent="0.25">
      <c r="E125" s="199"/>
      <c r="F125" s="199"/>
      <c r="G125" s="199"/>
      <c r="H125" s="199"/>
      <c r="I125" s="199"/>
    </row>
    <row r="126" spans="5:9" x14ac:dyDescent="0.25">
      <c r="E126" s="199"/>
      <c r="F126" s="199"/>
      <c r="G126" s="199"/>
      <c r="H126" s="199"/>
      <c r="I126" s="199"/>
    </row>
    <row r="357" spans="5:9" x14ac:dyDescent="0.25">
      <c r="E357" s="199"/>
      <c r="F357" s="199"/>
      <c r="G357" s="199"/>
      <c r="H357" s="199"/>
      <c r="I357" s="199"/>
    </row>
    <row r="358" spans="5:9" x14ac:dyDescent="0.25">
      <c r="E358" s="199"/>
      <c r="F358" s="199"/>
      <c r="G358" s="199"/>
      <c r="H358" s="199"/>
      <c r="I358" s="199"/>
    </row>
    <row r="359" spans="5:9" x14ac:dyDescent="0.25">
      <c r="E359" s="199"/>
      <c r="F359" s="199"/>
      <c r="G359" s="199"/>
      <c r="H359" s="199"/>
      <c r="I359" s="199"/>
    </row>
    <row r="360" spans="5:9" x14ac:dyDescent="0.25">
      <c r="E360" s="199"/>
      <c r="F360" s="199"/>
      <c r="G360" s="199"/>
      <c r="H360" s="199"/>
      <c r="I360" s="199"/>
    </row>
    <row r="361" spans="5:9" x14ac:dyDescent="0.25">
      <c r="E361" s="199"/>
      <c r="F361" s="199"/>
      <c r="G361" s="199"/>
      <c r="H361" s="199"/>
      <c r="I361" s="199"/>
    </row>
    <row r="362" spans="5:9" x14ac:dyDescent="0.25">
      <c r="E362" s="199"/>
      <c r="F362" s="199"/>
      <c r="G362" s="199"/>
      <c r="H362" s="199"/>
      <c r="I362" s="199"/>
    </row>
    <row r="363" spans="5:9" x14ac:dyDescent="0.25">
      <c r="E363" s="199"/>
      <c r="F363" s="199"/>
      <c r="G363" s="199"/>
      <c r="H363" s="199"/>
      <c r="I363" s="199"/>
    </row>
    <row r="364" spans="5:9" x14ac:dyDescent="0.25">
      <c r="E364" s="199"/>
      <c r="F364" s="199"/>
      <c r="G364" s="199"/>
      <c r="H364" s="199"/>
      <c r="I364" s="199"/>
    </row>
  </sheetData>
  <mergeCells count="23">
    <mergeCell ref="E41:I41"/>
    <mergeCell ref="B1:C1"/>
    <mergeCell ref="F6:G6"/>
    <mergeCell ref="H6:I6"/>
    <mergeCell ref="F29:G29"/>
    <mergeCell ref="H29:I29"/>
    <mergeCell ref="E85:I85"/>
    <mergeCell ref="E42:I42"/>
    <mergeCell ref="E43:I43"/>
    <mergeCell ref="E44:I44"/>
    <mergeCell ref="E45:I45"/>
    <mergeCell ref="E46:I46"/>
    <mergeCell ref="E47:I47"/>
    <mergeCell ref="F51:G51"/>
    <mergeCell ref="H51:I51"/>
    <mergeCell ref="F71:G71"/>
    <mergeCell ref="H71:I71"/>
    <mergeCell ref="E84:I84"/>
    <mergeCell ref="E86:I86"/>
    <mergeCell ref="E87:I87"/>
    <mergeCell ref="E88:I88"/>
    <mergeCell ref="E89:I89"/>
    <mergeCell ref="E90:I90"/>
  </mergeCells>
  <printOptions horizontalCentered="1"/>
  <pageMargins left="0.23622047244094491" right="0.23622047244094491" top="0.74803149606299213" bottom="0.74803149606299213" header="0.31496062992125984" footer="0.31496062992125984"/>
  <pageSetup paperSize="9" scale="98" fitToHeight="0" orientation="portrait" r:id="rId1"/>
  <rowBreaks count="1" manualBreakCount="1">
    <brk id="48" min="4" max="8" man="1"/>
  </rowBreaks>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B07FB-ABAC-4644-B42F-CA728434663C}">
  <sheetPr codeName="Sheet12"/>
  <dimension ref="A1:I4"/>
  <sheetViews>
    <sheetView showGridLines="0" view="pageBreakPreview" zoomScaleNormal="100" zoomScaleSheetLayoutView="100" workbookViewId="0"/>
  </sheetViews>
  <sheetFormatPr defaultColWidth="8.77734375" defaultRowHeight="13.8" x14ac:dyDescent="0.25"/>
  <cols>
    <col min="1" max="1" width="8.77734375" style="186"/>
    <col min="2" max="2" width="37.44140625" style="186" customWidth="1"/>
    <col min="3" max="3" width="19.21875" style="186" customWidth="1"/>
    <col min="4" max="4" width="36.44140625" style="186" customWidth="1"/>
    <col min="5" max="9" width="8.77734375" style="186"/>
    <col min="10" max="16384" width="8.77734375" style="188"/>
  </cols>
  <sheetData>
    <row r="1" spans="2:6" x14ac:dyDescent="0.25">
      <c r="B1" s="912"/>
      <c r="C1" s="912"/>
      <c r="D1" s="912"/>
    </row>
    <row r="2" spans="2:6" x14ac:dyDescent="0.25">
      <c r="B2" s="913"/>
      <c r="C2" s="913"/>
      <c r="D2" s="913"/>
    </row>
    <row r="3" spans="2:6" ht="51" customHeight="1" x14ac:dyDescent="0.25">
      <c r="B3" s="914"/>
      <c r="C3" s="914"/>
      <c r="D3" s="914"/>
      <c r="F3" s="808" t="s">
        <v>30</v>
      </c>
    </row>
    <row r="4" spans="2:6" ht="33" customHeight="1" x14ac:dyDescent="0.25">
      <c r="B4" s="915"/>
      <c r="C4" s="915"/>
      <c r="D4" s="915"/>
    </row>
  </sheetData>
  <mergeCells count="4">
    <mergeCell ref="B1:D1"/>
    <mergeCell ref="B2:D2"/>
    <mergeCell ref="B3:D3"/>
    <mergeCell ref="B4:D4"/>
  </mergeCells>
  <printOptions horizontalCentered="1"/>
  <pageMargins left="0.23622047244094491" right="0.23622047244094491" top="0.74803149606299213" bottom="0.74803149606299213" header="0.31496062992125984" footer="0.31496062992125984"/>
  <pageSetup paperSize="9" orientation="portrait" r:id="rId1"/>
  <colBreaks count="1" manualBreakCount="1">
    <brk id="4" max="1048575" man="1"/>
  </colBreaks>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011A7-7028-48EC-B74F-7835597FC75E}">
  <sheetPr codeName="Sheet7">
    <pageSetUpPr fitToPage="1"/>
  </sheetPr>
  <dimension ref="A1:Q112"/>
  <sheetViews>
    <sheetView zoomScaleNormal="100" workbookViewId="0">
      <selection activeCell="F24" sqref="F24"/>
    </sheetView>
  </sheetViews>
  <sheetFormatPr defaultColWidth="8.77734375" defaultRowHeight="11.4" x14ac:dyDescent="0.2"/>
  <cols>
    <col min="1" max="1" width="16.21875" style="3" bestFit="1" customWidth="1"/>
    <col min="2" max="2" width="18" style="3" customWidth="1"/>
    <col min="3" max="3" width="7.21875" style="3" customWidth="1"/>
    <col min="4" max="4" width="22.21875" style="3" customWidth="1"/>
    <col min="5" max="5" width="7.21875" style="3" customWidth="1"/>
    <col min="6" max="6" width="74.21875" style="3" customWidth="1"/>
    <col min="7" max="7" width="7.21875" style="3" customWidth="1"/>
    <col min="8" max="8" width="10.5546875" style="3" customWidth="1"/>
    <col min="9" max="9" width="49.5546875" style="3" customWidth="1"/>
    <col min="10" max="10" width="10.21875" style="3" bestFit="1" customWidth="1"/>
    <col min="11" max="11" width="11.21875" style="3" customWidth="1"/>
    <col min="12" max="12" width="13.21875" style="3" bestFit="1" customWidth="1"/>
    <col min="13" max="14" width="13.21875" style="3" customWidth="1"/>
    <col min="15" max="15" width="8.77734375" style="3"/>
    <col min="16" max="16" width="16.21875" style="3" bestFit="1" customWidth="1"/>
    <col min="17" max="16384" width="8.77734375" style="3"/>
  </cols>
  <sheetData>
    <row r="1" spans="1:17" x14ac:dyDescent="0.2">
      <c r="A1" s="3" t="s">
        <v>31</v>
      </c>
      <c r="B1" s="3" t="s">
        <v>32</v>
      </c>
      <c r="C1" s="3" t="s">
        <v>33</v>
      </c>
      <c r="D1" s="3" t="s">
        <v>34</v>
      </c>
      <c r="E1" s="3" t="s">
        <v>35</v>
      </c>
      <c r="F1" s="3" t="s">
        <v>36</v>
      </c>
      <c r="G1" s="3" t="s">
        <v>37</v>
      </c>
      <c r="H1" s="3" t="s">
        <v>38</v>
      </c>
      <c r="I1" s="3" t="s">
        <v>39</v>
      </c>
      <c r="J1" s="3" t="s">
        <v>40</v>
      </c>
      <c r="K1" s="3" t="s">
        <v>41</v>
      </c>
      <c r="L1" s="3" t="s">
        <v>42</v>
      </c>
      <c r="M1" s="3" t="s">
        <v>43</v>
      </c>
      <c r="N1" s="3" t="s">
        <v>44</v>
      </c>
      <c r="O1" s="3" t="s">
        <v>45</v>
      </c>
      <c r="P1" s="3" t="s">
        <v>46</v>
      </c>
      <c r="Q1" s="3" t="s">
        <v>47</v>
      </c>
    </row>
    <row r="2" spans="1:17" x14ac:dyDescent="0.2">
      <c r="A2" s="3">
        <v>1</v>
      </c>
      <c r="B2" s="3" t="s">
        <v>48</v>
      </c>
      <c r="C2"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2" s="3" t="s">
        <v>15</v>
      </c>
      <c r="E2"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2" s="3" t="s">
        <v>15</v>
      </c>
      <c r="G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2" s="772" t="str">
        <f>IF(TBLStructure[[#This Row],[Section]]="Primary",TBLStructure[[#This Row],[Note Title]],TBLStructure[[#This Row],[Number]]&amp;"."&amp;TBLStructure[[#This Row],[Sub Number]]&amp;TBLStructure[[#This Row],[Note Reference]])</f>
        <v>Statement of Comprehensive Income</v>
      </c>
      <c r="I2" s="3" t="str">
        <f>IF(TBLStructure[[#This Row],[Section]]="Primary",TBLStructure[[#This Row],[Note Title]],TBLStructure[[#This Row],[Full Note Ref]]&amp; ": " &amp; TBLStructure[[#This Row],[Note Title]])</f>
        <v>Statement of Comprehensive Income</v>
      </c>
      <c r="J2" s="773" t="b">
        <v>1</v>
      </c>
      <c r="K2" s="4" t="s">
        <v>49</v>
      </c>
      <c r="L2" s="3" t="s">
        <v>50</v>
      </c>
      <c r="M2"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DeptIS</v>
      </c>
      <c r="N2" s="3" t="s">
        <v>49</v>
      </c>
      <c r="O2" s="3" t="b">
        <f>TBLStructure[[#This Row],[Current Sheet Name]]=TBLStructure[[#This Row],[Sheet Name]]</f>
        <v>1</v>
      </c>
      <c r="P2" s="3" t="s">
        <v>51</v>
      </c>
      <c r="Q2" s="3">
        <v>2</v>
      </c>
    </row>
    <row r="3" spans="1:17" x14ac:dyDescent="0.2">
      <c r="A3" s="3">
        <v>2</v>
      </c>
      <c r="B3" s="3" t="s">
        <v>48</v>
      </c>
      <c r="C3"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3" s="3" t="s">
        <v>12</v>
      </c>
      <c r="E3"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3" s="3" t="s">
        <v>12</v>
      </c>
      <c r="G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3" s="772" t="str">
        <f>IF(TBLStructure[[#This Row],[Section]]="Primary",TBLStructure[[#This Row],[Note Title]],TBLStructure[[#This Row],[Number]]&amp;"."&amp;TBLStructure[[#This Row],[Sub Number]]&amp;TBLStructure[[#This Row],[Note Reference]])</f>
        <v>Statement of Financial Position</v>
      </c>
      <c r="I3" s="3" t="str">
        <f>IF(TBLStructure[[#This Row],[Section]]="Primary",TBLStructure[[#This Row],[Note Title]],TBLStructure[[#This Row],[Full Note Ref]]&amp; ": " &amp; TBLStructure[[#This Row],[Note Title]])</f>
        <v>Statement of Financial Position</v>
      </c>
      <c r="J3" s="773" t="b">
        <v>1</v>
      </c>
      <c r="K3" s="4" t="s">
        <v>52</v>
      </c>
      <c r="L3" s="3" t="s">
        <v>50</v>
      </c>
      <c r="M3"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DeptBS</v>
      </c>
      <c r="N3" s="3" t="s">
        <v>52</v>
      </c>
      <c r="O3" s="3" t="b">
        <f>TBLStructure[[#This Row],[Current Sheet Name]]=TBLStructure[[#This Row],[Sheet Name]]</f>
        <v>1</v>
      </c>
      <c r="P3" s="3" t="s">
        <v>51</v>
      </c>
      <c r="Q3" s="3">
        <v>2</v>
      </c>
    </row>
    <row r="4" spans="1:17" x14ac:dyDescent="0.2">
      <c r="A4" s="3">
        <v>3</v>
      </c>
      <c r="B4" s="3" t="s">
        <v>48</v>
      </c>
      <c r="C4"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4" s="3" t="s">
        <v>16</v>
      </c>
      <c r="E4"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4" s="3" t="s">
        <v>16</v>
      </c>
      <c r="G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4" s="772" t="str">
        <f>IF(TBLStructure[[#This Row],[Section]]="Primary",TBLStructure[[#This Row],[Note Title]],TBLStructure[[#This Row],[Number]]&amp;"."&amp;TBLStructure[[#This Row],[Sub Number]]&amp;TBLStructure[[#This Row],[Note Reference]])</f>
        <v>Statement of Changes in Equity</v>
      </c>
      <c r="I4" s="3" t="str">
        <f>IF(TBLStructure[[#This Row],[Section]]="Primary",TBLStructure[[#This Row],[Note Title]],TBLStructure[[#This Row],[Full Note Ref]]&amp; ": " &amp; TBLStructure[[#This Row],[Note Title]])</f>
        <v>Statement of Changes in Equity</v>
      </c>
      <c r="J4" s="773" t="b">
        <v>1</v>
      </c>
      <c r="K4" s="4" t="s">
        <v>53</v>
      </c>
      <c r="L4" s="3" t="s">
        <v>50</v>
      </c>
      <c r="M4"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DeptCE</v>
      </c>
      <c r="N4" s="3" t="s">
        <v>53</v>
      </c>
      <c r="O4" s="3" t="b">
        <f>TBLStructure[[#This Row],[Current Sheet Name]]=TBLStructure[[#This Row],[Sheet Name]]</f>
        <v>1</v>
      </c>
      <c r="P4" s="3" t="s">
        <v>51</v>
      </c>
      <c r="Q4" s="3">
        <v>2</v>
      </c>
    </row>
    <row r="5" spans="1:17" x14ac:dyDescent="0.2">
      <c r="A5" s="3">
        <v>4</v>
      </c>
      <c r="B5" s="3" t="s">
        <v>48</v>
      </c>
      <c r="C5"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5" s="3" t="s">
        <v>13</v>
      </c>
      <c r="E5"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5" s="3" t="s">
        <v>13</v>
      </c>
      <c r="G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5" s="772" t="str">
        <f>IF(TBLStructure[[#This Row],[Section]]="Primary",TBLStructure[[#This Row],[Note Title]],TBLStructure[[#This Row],[Number]]&amp;"."&amp;TBLStructure[[#This Row],[Sub Number]]&amp;TBLStructure[[#This Row],[Note Reference]])</f>
        <v>Cash Flow Statement</v>
      </c>
      <c r="I5" s="3" t="str">
        <f>IF(TBLStructure[[#This Row],[Section]]="Primary",TBLStructure[[#This Row],[Note Title]],TBLStructure[[#This Row],[Full Note Ref]]&amp; ": " &amp; TBLStructure[[#This Row],[Note Title]])</f>
        <v>Cash Flow Statement</v>
      </c>
      <c r="J5" s="773" t="b">
        <v>1</v>
      </c>
      <c r="K5" s="4" t="s">
        <v>54</v>
      </c>
      <c r="L5" s="3" t="s">
        <v>50</v>
      </c>
      <c r="M5"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DeptCF</v>
      </c>
      <c r="N5" s="3" t="s">
        <v>54</v>
      </c>
      <c r="O5" s="3" t="b">
        <f>TBLStructure[[#This Row],[Current Sheet Name]]=TBLStructure[[#This Row],[Sheet Name]]</f>
        <v>1</v>
      </c>
      <c r="P5" s="3" t="s">
        <v>51</v>
      </c>
      <c r="Q5" s="3">
        <v>2</v>
      </c>
    </row>
    <row r="6" spans="1:17" x14ac:dyDescent="0.2">
      <c r="A6" s="3">
        <v>5</v>
      </c>
      <c r="B6" s="3" t="s">
        <v>48</v>
      </c>
      <c r="C6"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6" s="3" t="s">
        <v>55</v>
      </c>
      <c r="E6"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6" s="3" t="s">
        <v>55</v>
      </c>
      <c r="G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6" s="772" t="str">
        <f>IF(TBLStructure[[#This Row],[Section]]="Primary",TBLStructure[[#This Row],[Note Title]],TBLStructure[[#This Row],[Number]]&amp;"."&amp;TBLStructure[[#This Row],[Sub Number]]&amp;TBLStructure[[#This Row],[Note Reference]])</f>
        <v>Administered Schedule of Comprehensive Income</v>
      </c>
      <c r="I6" s="3" t="str">
        <f>IF(TBLStructure[[#This Row],[Section]]="Primary",TBLStructure[[#This Row],[Note Title]],TBLStructure[[#This Row],[Full Note Ref]]&amp; ": " &amp; TBLStructure[[#This Row],[Note Title]])</f>
        <v>Administered Schedule of Comprehensive Income</v>
      </c>
      <c r="J6" s="773" t="b">
        <v>1</v>
      </c>
      <c r="K6" s="4" t="s">
        <v>56</v>
      </c>
      <c r="L6" s="3" t="s">
        <v>57</v>
      </c>
      <c r="M6"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AdminIS</v>
      </c>
      <c r="N6" s="3" t="s">
        <v>56</v>
      </c>
      <c r="O6" s="3" t="b">
        <f>TBLStructure[[#This Row],[Current Sheet Name]]=TBLStructure[[#This Row],[Sheet Name]]</f>
        <v>1</v>
      </c>
      <c r="P6" s="3" t="s">
        <v>51</v>
      </c>
      <c r="Q6" s="3">
        <v>2</v>
      </c>
    </row>
    <row r="7" spans="1:17" x14ac:dyDescent="0.2">
      <c r="A7" s="3">
        <v>6</v>
      </c>
      <c r="B7" s="3" t="s">
        <v>48</v>
      </c>
      <c r="C7"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7" s="3" t="s">
        <v>58</v>
      </c>
      <c r="E7"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7" s="3" t="s">
        <v>58</v>
      </c>
      <c r="G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7" s="772" t="str">
        <f>IF(TBLStructure[[#This Row],[Section]]="Primary",TBLStructure[[#This Row],[Note Title]],TBLStructure[[#This Row],[Number]]&amp;"."&amp;TBLStructure[[#This Row],[Sub Number]]&amp;TBLStructure[[#This Row],[Note Reference]])</f>
        <v>Administered Schedule of Assets and Liabilities</v>
      </c>
      <c r="I7" s="3" t="str">
        <f>IF(TBLStructure[[#This Row],[Section]]="Primary",TBLStructure[[#This Row],[Note Title]],TBLStructure[[#This Row],[Full Note Ref]]&amp; ": " &amp; TBLStructure[[#This Row],[Note Title]])</f>
        <v>Administered Schedule of Assets and Liabilities</v>
      </c>
      <c r="J7" s="773" t="b">
        <v>1</v>
      </c>
      <c r="K7" s="4" t="s">
        <v>59</v>
      </c>
      <c r="L7" s="3" t="s">
        <v>57</v>
      </c>
      <c r="M7"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AdminBS</v>
      </c>
      <c r="N7" s="3" t="s">
        <v>59</v>
      </c>
      <c r="O7" s="3" t="b">
        <f>TBLStructure[[#This Row],[Current Sheet Name]]=TBLStructure[[#This Row],[Sheet Name]]</f>
        <v>1</v>
      </c>
      <c r="P7" s="3" t="s">
        <v>51</v>
      </c>
      <c r="Q7" s="3">
        <v>2</v>
      </c>
    </row>
    <row r="8" spans="1:17" x14ac:dyDescent="0.2">
      <c r="A8" s="3">
        <v>7</v>
      </c>
      <c r="B8" s="3" t="s">
        <v>48</v>
      </c>
      <c r="C8"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8" s="3" t="s">
        <v>60</v>
      </c>
      <c r="E8"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8" s="3" t="s">
        <v>60</v>
      </c>
      <c r="G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8" s="772" t="str">
        <f>IF(TBLStructure[[#This Row],[Section]]="Primary",TBLStructure[[#This Row],[Note Title]],TBLStructure[[#This Row],[Number]]&amp;"."&amp;TBLStructure[[#This Row],[Sub Number]]&amp;TBLStructure[[#This Row],[Note Reference]])</f>
        <v>Administered Reconciliation Schedule</v>
      </c>
      <c r="I8" s="3" t="str">
        <f>IF(TBLStructure[[#This Row],[Section]]="Primary",TBLStructure[[#This Row],[Note Title]],TBLStructure[[#This Row],[Full Note Ref]]&amp; ": " &amp; TBLStructure[[#This Row],[Note Title]])</f>
        <v>Administered Reconciliation Schedule</v>
      </c>
      <c r="J8" s="773" t="b">
        <v>1</v>
      </c>
      <c r="K8" s="4" t="s">
        <v>61</v>
      </c>
      <c r="L8" s="3" t="s">
        <v>57</v>
      </c>
      <c r="M8"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AdminCE</v>
      </c>
      <c r="N8" s="3" t="s">
        <v>61</v>
      </c>
      <c r="O8" s="3" t="b">
        <f>TBLStructure[[#This Row],[Current Sheet Name]]=TBLStructure[[#This Row],[Sheet Name]]</f>
        <v>1</v>
      </c>
      <c r="P8" s="3" t="s">
        <v>51</v>
      </c>
      <c r="Q8" s="3">
        <v>2</v>
      </c>
    </row>
    <row r="9" spans="1:17" x14ac:dyDescent="0.2">
      <c r="A9" s="3">
        <v>8</v>
      </c>
      <c r="B9" s="3" t="s">
        <v>48</v>
      </c>
      <c r="C9" s="772" t="str">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
      </c>
      <c r="D9" s="3" t="s">
        <v>62</v>
      </c>
      <c r="E9" s="772" t="str">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
      </c>
      <c r="F9" s="3" t="s">
        <v>62</v>
      </c>
      <c r="G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
      </c>
      <c r="H9" s="772" t="str">
        <f>IF(TBLStructure[[#This Row],[Section]]="Primary",TBLStructure[[#This Row],[Note Title]],TBLStructure[[#This Row],[Number]]&amp;"."&amp;TBLStructure[[#This Row],[Sub Number]]&amp;TBLStructure[[#This Row],[Note Reference]])</f>
        <v>Administered Cash Flow Statement</v>
      </c>
      <c r="I9" s="3" t="str">
        <f>IF(TBLStructure[[#This Row],[Section]]="Primary",TBLStructure[[#This Row],[Note Title]],TBLStructure[[#This Row],[Full Note Ref]]&amp; ": " &amp; TBLStructure[[#This Row],[Note Title]])</f>
        <v>Administered Cash Flow Statement</v>
      </c>
      <c r="J9" s="773" t="b">
        <v>1</v>
      </c>
      <c r="K9" s="4" t="s">
        <v>63</v>
      </c>
      <c r="L9" s="3" t="s">
        <v>57</v>
      </c>
      <c r="M9" s="4" t="str">
        <f>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AdminCF</v>
      </c>
      <c r="N9" s="3" t="s">
        <v>63</v>
      </c>
      <c r="O9" s="3" t="b">
        <f>TBLStructure[[#This Row],[Current Sheet Name]]=TBLStructure[[#This Row],[Sheet Name]]</f>
        <v>1</v>
      </c>
      <c r="P9" s="3" t="s">
        <v>51</v>
      </c>
      <c r="Q9" s="3">
        <v>2</v>
      </c>
    </row>
    <row r="10" spans="1:17" x14ac:dyDescent="0.2">
      <c r="A10" s="3">
        <v>9</v>
      </c>
      <c r="B10" s="3" t="s">
        <v>64</v>
      </c>
      <c r="C1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0" s="3" t="s">
        <v>65</v>
      </c>
      <c r="E1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0" s="3" t="s">
        <v>66</v>
      </c>
      <c r="G1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 s="772" t="str">
        <f ca="1">IF(TBLStructure[[#This Row],[Section]]="Primary",TBLStructure[[#This Row],[Note Title]],TBLStructure[[#This Row],[Number]]&amp;"."&amp;TBLStructure[[#This Row],[Sub Number]]&amp;TBLStructure[[#This Row],[Note Reference]])</f>
        <v>1.1A</v>
      </c>
      <c r="I10" s="3" t="str">
        <f ca="1">IF(TBLStructure[[#This Row],[Section]]="Primary",TBLStructure[[#This Row],[Note Title]],TBLStructure[[#This Row],[Full Note Ref]]&amp; ": " &amp; TBLStructure[[#This Row],[Note Title]])</f>
        <v>1.1A: Employee benefits</v>
      </c>
      <c r="J10" s="773" t="b">
        <v>1</v>
      </c>
      <c r="K10" s="3" t="s">
        <v>67</v>
      </c>
      <c r="L10" s="3" t="s">
        <v>50</v>
      </c>
      <c r="M1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0" s="3" t="s">
        <v>68</v>
      </c>
      <c r="O10" s="3" t="b">
        <f ca="1">TBLStructure[[#This Row],[Current Sheet Name]]=TBLStructure[[#This Row],[Sheet Name]]</f>
        <v>1</v>
      </c>
      <c r="P10" s="3" t="s">
        <v>51</v>
      </c>
      <c r="Q10" s="3">
        <v>2</v>
      </c>
    </row>
    <row r="11" spans="1:17" x14ac:dyDescent="0.2">
      <c r="A11" s="3">
        <v>10</v>
      </c>
      <c r="B11" s="3" t="s">
        <v>64</v>
      </c>
      <c r="C1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1" s="3" t="s">
        <v>65</v>
      </c>
      <c r="E1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1" s="3" t="s">
        <v>69</v>
      </c>
      <c r="G1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1" s="772" t="str">
        <f ca="1">IF(TBLStructure[[#This Row],[Section]]="Primary",TBLStructure[[#This Row],[Note Title]],TBLStructure[[#This Row],[Number]]&amp;"."&amp;TBLStructure[[#This Row],[Sub Number]]&amp;TBLStructure[[#This Row],[Note Reference]])</f>
        <v>1.1B</v>
      </c>
      <c r="I11" s="3" t="str">
        <f ca="1">IF(TBLStructure[[#This Row],[Section]]="Primary",TBLStructure[[#This Row],[Note Title]],TBLStructure[[#This Row],[Full Note Ref]]&amp; ": " &amp; TBLStructure[[#This Row],[Note Title]])</f>
        <v>1.1B: Suppliers</v>
      </c>
      <c r="J11" s="773" t="b">
        <v>1</v>
      </c>
      <c r="K11" s="3" t="s">
        <v>67</v>
      </c>
      <c r="L11" s="3" t="s">
        <v>50</v>
      </c>
      <c r="M1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1" s="3" t="s">
        <v>68</v>
      </c>
      <c r="O11" s="3" t="b">
        <f ca="1">TBLStructure[[#This Row],[Current Sheet Name]]=TBLStructure[[#This Row],[Sheet Name]]</f>
        <v>1</v>
      </c>
      <c r="P11" s="3" t="s">
        <v>51</v>
      </c>
      <c r="Q11" s="3">
        <v>2</v>
      </c>
    </row>
    <row r="12" spans="1:17" x14ac:dyDescent="0.2">
      <c r="A12" s="3">
        <v>11</v>
      </c>
      <c r="B12" s="3" t="s">
        <v>64</v>
      </c>
      <c r="C1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2" s="3" t="s">
        <v>65</v>
      </c>
      <c r="E1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2" s="3" t="s">
        <v>70</v>
      </c>
      <c r="G1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12" s="772" t="str">
        <f ca="1">IF(TBLStructure[[#This Row],[Section]]="Primary",TBLStructure[[#This Row],[Note Title]],TBLStructure[[#This Row],[Number]]&amp;"."&amp;TBLStructure[[#This Row],[Sub Number]]&amp;TBLStructure[[#This Row],[Note Reference]])</f>
        <v>1.1C</v>
      </c>
      <c r="I12" s="3" t="str">
        <f ca="1">IF(TBLStructure[[#This Row],[Section]]="Primary",TBLStructure[[#This Row],[Note Title]],TBLStructure[[#This Row],[Full Note Ref]]&amp; ": " &amp; TBLStructure[[#This Row],[Note Title]])</f>
        <v>1.1C: Grants</v>
      </c>
      <c r="J12" s="773" t="b">
        <v>1</v>
      </c>
      <c r="K12" s="3" t="s">
        <v>67</v>
      </c>
      <c r="L12" s="3" t="s">
        <v>50</v>
      </c>
      <c r="M1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2" s="3" t="s">
        <v>68</v>
      </c>
      <c r="O12" s="3" t="b">
        <f ca="1">TBLStructure[[#This Row],[Current Sheet Name]]=TBLStructure[[#This Row],[Sheet Name]]</f>
        <v>1</v>
      </c>
      <c r="P12" s="3" t="s">
        <v>51</v>
      </c>
      <c r="Q12" s="3">
        <v>2</v>
      </c>
    </row>
    <row r="13" spans="1:17" x14ac:dyDescent="0.2">
      <c r="A13" s="3">
        <v>12</v>
      </c>
      <c r="B13" s="3" t="s">
        <v>64</v>
      </c>
      <c r="C1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3" s="3" t="s">
        <v>65</v>
      </c>
      <c r="E1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3" s="3" t="s">
        <v>71</v>
      </c>
      <c r="G1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13" s="772" t="str">
        <f ca="1">IF(TBLStructure[[#This Row],[Section]]="Primary",TBLStructure[[#This Row],[Note Title]],TBLStructure[[#This Row],[Number]]&amp;"."&amp;TBLStructure[[#This Row],[Sub Number]]&amp;TBLStructure[[#This Row],[Note Reference]])</f>
        <v>1.1D</v>
      </c>
      <c r="I13" s="3" t="str">
        <f ca="1">IF(TBLStructure[[#This Row],[Section]]="Primary",TBLStructure[[#This Row],[Note Title]],TBLStructure[[#This Row],[Full Note Ref]]&amp; ": " &amp; TBLStructure[[#This Row],[Note Title]])</f>
        <v>1.1D: Finance costs</v>
      </c>
      <c r="J13" s="773" t="b">
        <v>1</v>
      </c>
      <c r="K13" s="3" t="s">
        <v>67</v>
      </c>
      <c r="L13" s="3" t="s">
        <v>50</v>
      </c>
      <c r="M1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3" s="3" t="s">
        <v>68</v>
      </c>
      <c r="O13" s="3" t="b">
        <f ca="1">TBLStructure[[#This Row],[Current Sheet Name]]=TBLStructure[[#This Row],[Sheet Name]]</f>
        <v>1</v>
      </c>
      <c r="P13" s="3" t="s">
        <v>51</v>
      </c>
      <c r="Q13" s="3">
        <v>2</v>
      </c>
    </row>
    <row r="14" spans="1:17" x14ac:dyDescent="0.2">
      <c r="A14" s="3">
        <v>146</v>
      </c>
      <c r="B14" s="3" t="s">
        <v>64</v>
      </c>
      <c r="C1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4" s="3" t="s">
        <v>65</v>
      </c>
      <c r="E1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4" s="3" t="s">
        <v>72</v>
      </c>
      <c r="G1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14" s="772" t="str">
        <f ca="1">IF(TBLStructure[[#This Row],[Section]]="Primary",TBLStructure[[#This Row],[Note Title]],TBLStructure[[#This Row],[Number]]&amp;"."&amp;TBLStructure[[#This Row],[Sub Number]]&amp;TBLStructure[[#This Row],[Note Reference]])</f>
        <v>1.1E</v>
      </c>
      <c r="I14" s="3" t="str">
        <f ca="1">IF(TBLStructure[[#This Row],[Section]]="Primary",TBLStructure[[#This Row],[Note Title]],TBLStructure[[#This Row],[Full Note Ref]]&amp; ": " &amp; TBLStructure[[#This Row],[Note Title]])</f>
        <v>1.1E: Impairment loss on financial instruments</v>
      </c>
      <c r="J14" s="773" t="b">
        <v>1</v>
      </c>
      <c r="K14" s="3" t="s">
        <v>67</v>
      </c>
      <c r="L14" s="3" t="s">
        <v>50</v>
      </c>
      <c r="M1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4" s="3" t="s">
        <v>68</v>
      </c>
      <c r="O14" s="3" t="b">
        <f ca="1">TBLStructure[[#This Row],[Current Sheet Name]]=TBLStructure[[#This Row],[Sheet Name]]</f>
        <v>1</v>
      </c>
      <c r="P14" s="3" t="s">
        <v>51</v>
      </c>
      <c r="Q14" s="3">
        <v>2</v>
      </c>
    </row>
    <row r="15" spans="1:17" x14ac:dyDescent="0.2">
      <c r="A15" s="3">
        <v>13</v>
      </c>
      <c r="B15" s="3" t="s">
        <v>64</v>
      </c>
      <c r="C1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5" s="3" t="s">
        <v>65</v>
      </c>
      <c r="E1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5" s="3" t="s">
        <v>73</v>
      </c>
      <c r="G1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F</v>
      </c>
      <c r="H15" s="772" t="str">
        <f ca="1">IF(TBLStructure[[#This Row],[Section]]="Primary",TBLStructure[[#This Row],[Note Title]],TBLStructure[[#This Row],[Number]]&amp;"."&amp;TBLStructure[[#This Row],[Sub Number]]&amp;TBLStructure[[#This Row],[Note Reference]])</f>
        <v>1.1F</v>
      </c>
      <c r="I15" s="3" t="str">
        <f ca="1">IF(TBLStructure[[#This Row],[Section]]="Primary",TBLStructure[[#This Row],[Note Title]],TBLStructure[[#This Row],[Full Note Ref]]&amp; ": " &amp; TBLStructure[[#This Row],[Note Title]])</f>
        <v>1.1F: Write-down and impairment of other assets</v>
      </c>
      <c r="J15" s="773" t="b">
        <v>1</v>
      </c>
      <c r="K15" s="3" t="s">
        <v>67</v>
      </c>
      <c r="L15" s="3" t="s">
        <v>50</v>
      </c>
      <c r="M1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5" s="3" t="s">
        <v>68</v>
      </c>
      <c r="O15" s="3" t="b">
        <f ca="1">TBLStructure[[#This Row],[Current Sheet Name]]=TBLStructure[[#This Row],[Sheet Name]]</f>
        <v>1</v>
      </c>
      <c r="P15" s="3" t="s">
        <v>51</v>
      </c>
      <c r="Q15" s="3">
        <v>2</v>
      </c>
    </row>
    <row r="16" spans="1:17" x14ac:dyDescent="0.2">
      <c r="A16" s="3">
        <v>14</v>
      </c>
      <c r="B16" s="3" t="s">
        <v>64</v>
      </c>
      <c r="C1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6" s="3" t="s">
        <v>65</v>
      </c>
      <c r="E1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6" s="3" t="s">
        <v>74</v>
      </c>
      <c r="G1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G</v>
      </c>
      <c r="H16" s="772" t="str">
        <f ca="1">IF(TBLStructure[[#This Row],[Section]]="Primary",TBLStructure[[#This Row],[Note Title]],TBLStructure[[#This Row],[Number]]&amp;"."&amp;TBLStructure[[#This Row],[Sub Number]]&amp;TBLStructure[[#This Row],[Note Reference]])</f>
        <v>1.1G</v>
      </c>
      <c r="I16" s="3" t="str">
        <f ca="1">IF(TBLStructure[[#This Row],[Section]]="Primary",TBLStructure[[#This Row],[Note Title]],TBLStructure[[#This Row],[Full Note Ref]]&amp; ": " &amp; TBLStructure[[#This Row],[Note Title]])</f>
        <v>1.1G: Foreign exchange losses</v>
      </c>
      <c r="J16" s="773" t="b">
        <v>1</v>
      </c>
      <c r="K16" s="3" t="s">
        <v>67</v>
      </c>
      <c r="L16" s="3" t="s">
        <v>50</v>
      </c>
      <c r="M1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6" s="3" t="s">
        <v>68</v>
      </c>
      <c r="O16" s="3" t="b">
        <f ca="1">TBLStructure[[#This Row],[Current Sheet Name]]=TBLStructure[[#This Row],[Sheet Name]]</f>
        <v>1</v>
      </c>
      <c r="P16" s="3" t="s">
        <v>51</v>
      </c>
      <c r="Q16" s="3">
        <v>2</v>
      </c>
    </row>
    <row r="17" spans="1:17" x14ac:dyDescent="0.2">
      <c r="A17" s="3">
        <v>15</v>
      </c>
      <c r="B17" s="3" t="s">
        <v>64</v>
      </c>
      <c r="C1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7" s="3" t="s">
        <v>65</v>
      </c>
      <c r="E1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7" s="3" t="s">
        <v>75</v>
      </c>
      <c r="G1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H</v>
      </c>
      <c r="H17" s="772" t="str">
        <f ca="1">IF(TBLStructure[[#This Row],[Section]]="Primary",TBLStructure[[#This Row],[Note Title]],TBLStructure[[#This Row],[Number]]&amp;"."&amp;TBLStructure[[#This Row],[Sub Number]]&amp;TBLStructure[[#This Row],[Note Reference]])</f>
        <v>1.1H</v>
      </c>
      <c r="I17" s="3" t="str">
        <f ca="1">IF(TBLStructure[[#This Row],[Section]]="Primary",TBLStructure[[#This Row],[Note Title]],TBLStructure[[#This Row],[Full Note Ref]]&amp; ": " &amp; TBLStructure[[#This Row],[Note Title]])</f>
        <v>1.1H: Other expenses</v>
      </c>
      <c r="J17" s="773" t="b">
        <v>1</v>
      </c>
      <c r="K17" s="3" t="s">
        <v>67</v>
      </c>
      <c r="L17" s="3" t="s">
        <v>50</v>
      </c>
      <c r="M1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FPE1.1</v>
      </c>
      <c r="N17" s="3" t="s">
        <v>68</v>
      </c>
      <c r="O17" s="3" t="b">
        <f ca="1">TBLStructure[[#This Row],[Current Sheet Name]]=TBLStructure[[#This Row],[Sheet Name]]</f>
        <v>1</v>
      </c>
      <c r="P17" s="3" t="s">
        <v>51</v>
      </c>
      <c r="Q17" s="3">
        <v>2</v>
      </c>
    </row>
    <row r="18" spans="1:17" x14ac:dyDescent="0.2">
      <c r="A18" s="3">
        <v>17</v>
      </c>
      <c r="B18" s="3" t="s">
        <v>64</v>
      </c>
      <c r="C1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8" s="3" t="s">
        <v>77</v>
      </c>
      <c r="E1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8" s="3" t="s">
        <v>78</v>
      </c>
      <c r="G1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8" s="772" t="str">
        <f ca="1">IF(TBLStructure[[#This Row],[Section]]="Primary",TBLStructure[[#This Row],[Note Title]],TBLStructure[[#This Row],[Number]]&amp;"."&amp;TBLStructure[[#This Row],[Sub Number]]&amp;TBLStructure[[#This Row],[Note Reference]])</f>
        <v>1.2A</v>
      </c>
      <c r="I18" s="3" t="str">
        <f ca="1">IF(TBLStructure[[#This Row],[Section]]="Primary",TBLStructure[[#This Row],[Note Title]],TBLStructure[[#This Row],[Full Note Ref]]&amp; ": " &amp; TBLStructure[[#This Row],[Note Title]])</f>
        <v>1.2A: Revenue from contracts with customers</v>
      </c>
      <c r="J18" s="773" t="b">
        <v>1</v>
      </c>
      <c r="K18" s="3" t="s">
        <v>67</v>
      </c>
      <c r="L18" s="3" t="s">
        <v>50</v>
      </c>
      <c r="M1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18" s="3" t="s">
        <v>79</v>
      </c>
      <c r="O18" s="3" t="b">
        <f ca="1">TBLStructure[[#This Row],[Current Sheet Name]]=TBLStructure[[#This Row],[Sheet Name]]</f>
        <v>1</v>
      </c>
      <c r="P18" s="3" t="s">
        <v>51</v>
      </c>
      <c r="Q18" s="3">
        <v>2</v>
      </c>
    </row>
    <row r="19" spans="1:17" x14ac:dyDescent="0.2">
      <c r="A19" s="3">
        <v>18</v>
      </c>
      <c r="B19" s="3" t="s">
        <v>64</v>
      </c>
      <c r="C1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19" s="3" t="s">
        <v>77</v>
      </c>
      <c r="E1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9" s="3" t="s">
        <v>80</v>
      </c>
      <c r="G1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9" s="772" t="str">
        <f ca="1">IF(TBLStructure[[#This Row],[Section]]="Primary",TBLStructure[[#This Row],[Note Title]],TBLStructure[[#This Row],[Number]]&amp;"."&amp;TBLStructure[[#This Row],[Sub Number]]&amp;TBLStructure[[#This Row],[Note Reference]])</f>
        <v>1.2B</v>
      </c>
      <c r="I19" s="3" t="str">
        <f ca="1">IF(TBLStructure[[#This Row],[Section]]="Primary",TBLStructure[[#This Row],[Note Title]],TBLStructure[[#This Row],[Full Note Ref]]&amp; ": " &amp; TBLStructure[[#This Row],[Note Title]])</f>
        <v>1.2B: Fees and fines</v>
      </c>
      <c r="J19" s="773" t="b">
        <v>1</v>
      </c>
      <c r="K19" s="3" t="s">
        <v>67</v>
      </c>
      <c r="L19" s="3" t="s">
        <v>50</v>
      </c>
      <c r="M1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19" s="3" t="s">
        <v>79</v>
      </c>
      <c r="O19" s="3" t="b">
        <f ca="1">TBLStructure[[#This Row],[Current Sheet Name]]=TBLStructure[[#This Row],[Sheet Name]]</f>
        <v>1</v>
      </c>
      <c r="P19" s="3" t="s">
        <v>51</v>
      </c>
      <c r="Q19" s="3">
        <v>2</v>
      </c>
    </row>
    <row r="20" spans="1:17" x14ac:dyDescent="0.2">
      <c r="A20" s="3">
        <v>19</v>
      </c>
      <c r="B20" s="3" t="s">
        <v>64</v>
      </c>
      <c r="C2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0" s="3" t="s">
        <v>77</v>
      </c>
      <c r="E2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0" s="3" t="s">
        <v>81</v>
      </c>
      <c r="G2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20" s="772" t="str">
        <f ca="1">IF(TBLStructure[[#This Row],[Section]]="Primary",TBLStructure[[#This Row],[Note Title]],TBLStructure[[#This Row],[Number]]&amp;"."&amp;TBLStructure[[#This Row],[Sub Number]]&amp;TBLStructure[[#This Row],[Note Reference]])</f>
        <v>1.2C</v>
      </c>
      <c r="I20" s="3" t="str">
        <f ca="1">IF(TBLStructure[[#This Row],[Section]]="Primary",TBLStructure[[#This Row],[Note Title]],TBLStructure[[#This Row],[Full Note Ref]]&amp; ": " &amp; TBLStructure[[#This Row],[Note Title]])</f>
        <v>1.2C: Interest</v>
      </c>
      <c r="J20" s="773" t="b">
        <v>1</v>
      </c>
      <c r="K20" s="3" t="s">
        <v>67</v>
      </c>
      <c r="L20" s="3" t="s">
        <v>50</v>
      </c>
      <c r="M2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0" s="3" t="s">
        <v>79</v>
      </c>
      <c r="O20" s="3" t="b">
        <f ca="1">TBLStructure[[#This Row],[Current Sheet Name]]=TBLStructure[[#This Row],[Sheet Name]]</f>
        <v>1</v>
      </c>
      <c r="P20" s="3" t="s">
        <v>51</v>
      </c>
      <c r="Q20" s="3">
        <v>2</v>
      </c>
    </row>
    <row r="21" spans="1:17" x14ac:dyDescent="0.2">
      <c r="A21" s="3">
        <v>20</v>
      </c>
      <c r="B21" s="3" t="s">
        <v>64</v>
      </c>
      <c r="C2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1" s="3" t="s">
        <v>77</v>
      </c>
      <c r="E2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1" s="3" t="s">
        <v>82</v>
      </c>
      <c r="G2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21" s="772" t="str">
        <f ca="1">IF(TBLStructure[[#This Row],[Section]]="Primary",TBLStructure[[#This Row],[Note Title]],TBLStructure[[#This Row],[Number]]&amp;"."&amp;TBLStructure[[#This Row],[Sub Number]]&amp;TBLStructure[[#This Row],[Note Reference]])</f>
        <v>1.2D</v>
      </c>
      <c r="I21" s="3" t="str">
        <f ca="1">IF(TBLStructure[[#This Row],[Section]]="Primary",TBLStructure[[#This Row],[Note Title]],TBLStructure[[#This Row],[Full Note Ref]]&amp; ": " &amp; TBLStructure[[#This Row],[Note Title]])</f>
        <v>1.2D: Dividends</v>
      </c>
      <c r="J21" s="773" t="b">
        <v>1</v>
      </c>
      <c r="K21" s="3" t="s">
        <v>67</v>
      </c>
      <c r="L21" s="3" t="s">
        <v>50</v>
      </c>
      <c r="M2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1" s="3" t="s">
        <v>79</v>
      </c>
      <c r="O21" s="3" t="b">
        <f ca="1">TBLStructure[[#This Row],[Current Sheet Name]]=TBLStructure[[#This Row],[Sheet Name]]</f>
        <v>1</v>
      </c>
      <c r="P21" s="3" t="s">
        <v>51</v>
      </c>
      <c r="Q21" s="3">
        <v>2</v>
      </c>
    </row>
    <row r="22" spans="1:17" x14ac:dyDescent="0.2">
      <c r="A22" s="3">
        <v>21</v>
      </c>
      <c r="B22" s="3" t="s">
        <v>64</v>
      </c>
      <c r="C2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2" s="3" t="s">
        <v>77</v>
      </c>
      <c r="E2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2" s="3" t="s">
        <v>83</v>
      </c>
      <c r="G2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22" s="772" t="str">
        <f ca="1">IF(TBLStructure[[#This Row],[Section]]="Primary",TBLStructure[[#This Row],[Note Title]],TBLStructure[[#This Row],[Number]]&amp;"."&amp;TBLStructure[[#This Row],[Sub Number]]&amp;TBLStructure[[#This Row],[Note Reference]])</f>
        <v>1.2E</v>
      </c>
      <c r="I22" s="3" t="str">
        <f ca="1">IF(TBLStructure[[#This Row],[Section]]="Primary",TBLStructure[[#This Row],[Note Title]],TBLStructure[[#This Row],[Full Note Ref]]&amp; ": " &amp; TBLStructure[[#This Row],[Note Title]])</f>
        <v>1.2E: Rental income</v>
      </c>
      <c r="J22" s="773" t="b">
        <v>1</v>
      </c>
      <c r="K22" s="3" t="s">
        <v>67</v>
      </c>
      <c r="L22" s="3" t="s">
        <v>50</v>
      </c>
      <c r="M2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2" s="3" t="s">
        <v>79</v>
      </c>
      <c r="O22" s="3" t="b">
        <f ca="1">TBLStructure[[#This Row],[Current Sheet Name]]=TBLStructure[[#This Row],[Sheet Name]]</f>
        <v>1</v>
      </c>
      <c r="P22" s="3" t="s">
        <v>51</v>
      </c>
      <c r="Q22" s="3">
        <v>2</v>
      </c>
    </row>
    <row r="23" spans="1:17" x14ac:dyDescent="0.2">
      <c r="A23" s="3">
        <v>23</v>
      </c>
      <c r="B23" s="3" t="s">
        <v>64</v>
      </c>
      <c r="C2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3" s="3" t="s">
        <v>77</v>
      </c>
      <c r="E2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3" s="3" t="s">
        <v>84</v>
      </c>
      <c r="G2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F</v>
      </c>
      <c r="H23" s="772" t="str">
        <f ca="1">IF(TBLStructure[[#This Row],[Section]]="Primary",TBLStructure[[#This Row],[Note Title]],TBLStructure[[#This Row],[Number]]&amp;"."&amp;TBLStructure[[#This Row],[Sub Number]]&amp;TBLStructure[[#This Row],[Note Reference]])</f>
        <v>1.2F</v>
      </c>
      <c r="I23" s="3" t="str">
        <f ca="1">IF(TBLStructure[[#This Row],[Section]]="Primary",TBLStructure[[#This Row],[Note Title]],TBLStructure[[#This Row],[Full Note Ref]]&amp; ": " &amp; TBLStructure[[#This Row],[Note Title]])</f>
        <v>1.2F: Other revenue</v>
      </c>
      <c r="J23" s="773" t="b">
        <v>1</v>
      </c>
      <c r="K23" s="3" t="s">
        <v>67</v>
      </c>
      <c r="L23" s="3" t="s">
        <v>50</v>
      </c>
      <c r="M2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3" s="3" t="s">
        <v>79</v>
      </c>
      <c r="O23" s="3" t="b">
        <f ca="1">TBLStructure[[#This Row],[Current Sheet Name]]=TBLStructure[[#This Row],[Sheet Name]]</f>
        <v>1</v>
      </c>
      <c r="P23" s="3" t="s">
        <v>51</v>
      </c>
      <c r="Q23" s="3">
        <v>2</v>
      </c>
    </row>
    <row r="24" spans="1:17" x14ac:dyDescent="0.2">
      <c r="A24" s="3">
        <v>24</v>
      </c>
      <c r="B24" s="3" t="s">
        <v>64</v>
      </c>
      <c r="C2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4" s="3" t="s">
        <v>77</v>
      </c>
      <c r="E2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4" s="3" t="s">
        <v>85</v>
      </c>
      <c r="G2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G</v>
      </c>
      <c r="H24" s="772" t="str">
        <f ca="1">IF(TBLStructure[[#This Row],[Section]]="Primary",TBLStructure[[#This Row],[Note Title]],TBLStructure[[#This Row],[Number]]&amp;"."&amp;TBLStructure[[#This Row],[Sub Number]]&amp;TBLStructure[[#This Row],[Note Reference]])</f>
        <v>1.2G</v>
      </c>
      <c r="I24" s="3" t="str">
        <f ca="1">IF(TBLStructure[[#This Row],[Section]]="Primary",TBLStructure[[#This Row],[Note Title]],TBLStructure[[#This Row],[Full Note Ref]]&amp; ": " &amp; TBLStructure[[#This Row],[Note Title]])</f>
        <v>1.2G: Foreign exchange gains</v>
      </c>
      <c r="J24" s="773" t="b">
        <v>1</v>
      </c>
      <c r="K24" s="3" t="s">
        <v>67</v>
      </c>
      <c r="L24" s="3" t="s">
        <v>50</v>
      </c>
      <c r="M2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4" s="3" t="s">
        <v>79</v>
      </c>
      <c r="O24" s="3" t="b">
        <f ca="1">TBLStructure[[#This Row],[Current Sheet Name]]=TBLStructure[[#This Row],[Sheet Name]]</f>
        <v>1</v>
      </c>
      <c r="P24" s="3" t="s">
        <v>51</v>
      </c>
      <c r="Q24" s="3">
        <v>2</v>
      </c>
    </row>
    <row r="25" spans="1:17" x14ac:dyDescent="0.2">
      <c r="A25" s="3">
        <v>25</v>
      </c>
      <c r="B25" s="3" t="s">
        <v>64</v>
      </c>
      <c r="C2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5" s="3" t="s">
        <v>77</v>
      </c>
      <c r="E2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5" s="3" t="s">
        <v>86</v>
      </c>
      <c r="G2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H</v>
      </c>
      <c r="H25" s="772" t="str">
        <f ca="1">IF(TBLStructure[[#This Row],[Section]]="Primary",TBLStructure[[#This Row],[Note Title]],TBLStructure[[#This Row],[Number]]&amp;"."&amp;TBLStructure[[#This Row],[Sub Number]]&amp;TBLStructure[[#This Row],[Note Reference]])</f>
        <v>1.2H</v>
      </c>
      <c r="I25" s="3" t="str">
        <f ca="1">IF(TBLStructure[[#This Row],[Section]]="Primary",TBLStructure[[#This Row],[Note Title]],TBLStructure[[#This Row],[Full Note Ref]]&amp; ": " &amp; TBLStructure[[#This Row],[Note Title]])</f>
        <v>1.2H: Reversal of write-downs and impairment</v>
      </c>
      <c r="J25" s="773" t="b">
        <v>1</v>
      </c>
      <c r="K25" s="3" t="s">
        <v>67</v>
      </c>
      <c r="L25" s="3" t="s">
        <v>50</v>
      </c>
      <c r="M2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5" s="3" t="s">
        <v>79</v>
      </c>
      <c r="O25" s="3" t="b">
        <f ca="1">TBLStructure[[#This Row],[Current Sheet Name]]=TBLStructure[[#This Row],[Sheet Name]]</f>
        <v>1</v>
      </c>
      <c r="P25" s="3" t="s">
        <v>51</v>
      </c>
      <c r="Q25" s="3">
        <v>2</v>
      </c>
    </row>
    <row r="26" spans="1:17" x14ac:dyDescent="0.2">
      <c r="A26" s="3">
        <v>26</v>
      </c>
      <c r="B26" s="3" t="s">
        <v>64</v>
      </c>
      <c r="C2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6" s="3" t="s">
        <v>77</v>
      </c>
      <c r="E2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6" s="3" t="s">
        <v>87</v>
      </c>
      <c r="G2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I</v>
      </c>
      <c r="H26" s="772" t="str">
        <f ca="1">IF(TBLStructure[[#This Row],[Section]]="Primary",TBLStructure[[#This Row],[Note Title]],TBLStructure[[#This Row],[Number]]&amp;"."&amp;TBLStructure[[#This Row],[Sub Number]]&amp;TBLStructure[[#This Row],[Note Reference]])</f>
        <v>1.2I</v>
      </c>
      <c r="I26" s="3" t="str">
        <f ca="1">IF(TBLStructure[[#This Row],[Section]]="Primary",TBLStructure[[#This Row],[Note Title]],TBLStructure[[#This Row],[Full Note Ref]]&amp; ": " &amp; TBLStructure[[#This Row],[Note Title]])</f>
        <v>1.2I: Other gains</v>
      </c>
      <c r="J26" s="773" t="b">
        <v>1</v>
      </c>
      <c r="K26" s="3" t="s">
        <v>67</v>
      </c>
      <c r="L26" s="3" t="s">
        <v>50</v>
      </c>
      <c r="M2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6" s="3" t="s">
        <v>79</v>
      </c>
      <c r="O26" s="3" t="b">
        <f ca="1">TBLStructure[[#This Row],[Current Sheet Name]]=TBLStructure[[#This Row],[Sheet Name]]</f>
        <v>1</v>
      </c>
      <c r="P26" s="3" t="s">
        <v>51</v>
      </c>
      <c r="Q26" s="3">
        <v>2</v>
      </c>
    </row>
    <row r="27" spans="1:17" x14ac:dyDescent="0.2">
      <c r="A27" s="3">
        <v>27</v>
      </c>
      <c r="B27" s="3" t="s">
        <v>64</v>
      </c>
      <c r="C2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1</v>
      </c>
      <c r="D27" s="3" t="s">
        <v>77</v>
      </c>
      <c r="E2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27" s="3" t="s">
        <v>88</v>
      </c>
      <c r="G2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J</v>
      </c>
      <c r="H27" s="772" t="str">
        <f ca="1">IF(TBLStructure[[#This Row],[Section]]="Primary",TBLStructure[[#This Row],[Note Title]],TBLStructure[[#This Row],[Number]]&amp;"."&amp;TBLStructure[[#This Row],[Sub Number]]&amp;TBLStructure[[#This Row],[Note Reference]])</f>
        <v>1.2J</v>
      </c>
      <c r="I27" s="3" t="str">
        <f ca="1">IF(TBLStructure[[#This Row],[Section]]="Primary",TBLStructure[[#This Row],[Note Title]],TBLStructure[[#This Row],[Full Note Ref]]&amp; ": " &amp; TBLStructure[[#This Row],[Note Title]])</f>
        <v>1.2J: Revenue from Government</v>
      </c>
      <c r="J27" s="773" t="b">
        <v>1</v>
      </c>
      <c r="K27" s="3" t="s">
        <v>67</v>
      </c>
      <c r="L27" s="3" t="s">
        <v>50</v>
      </c>
      <c r="M2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FPE1.2</v>
      </c>
      <c r="N27" s="3" t="s">
        <v>79</v>
      </c>
      <c r="O27" s="3" t="b">
        <f ca="1">TBLStructure[[#This Row],[Current Sheet Name]]=TBLStructure[[#This Row],[Sheet Name]]</f>
        <v>1</v>
      </c>
      <c r="P27" s="3" t="s">
        <v>51</v>
      </c>
      <c r="Q27" s="3">
        <v>2</v>
      </c>
    </row>
    <row r="28" spans="1:17" x14ac:dyDescent="0.2">
      <c r="A28" s="3">
        <v>30</v>
      </c>
      <c r="B28" s="3" t="s">
        <v>89</v>
      </c>
      <c r="C2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28" s="3" t="s">
        <v>90</v>
      </c>
      <c r="E2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28" s="3" t="s">
        <v>66</v>
      </c>
      <c r="G2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28" s="772" t="str">
        <f ca="1">IF(TBLStructure[[#This Row],[Section]]="Primary",TBLStructure[[#This Row],[Note Title]],TBLStructure[[#This Row],[Number]]&amp;"."&amp;TBLStructure[[#This Row],[Sub Number]]&amp;TBLStructure[[#This Row],[Note Reference]])</f>
        <v>2.1A</v>
      </c>
      <c r="I28" s="3" t="str">
        <f ca="1">IF(TBLStructure[[#This Row],[Section]]="Primary",TBLStructure[[#This Row],[Note Title]],TBLStructure[[#This Row],[Full Note Ref]]&amp; ": " &amp; TBLStructure[[#This Row],[Note Title]])</f>
        <v>2.1A: Employee benefits</v>
      </c>
      <c r="J28" s="773" t="b">
        <v>1</v>
      </c>
      <c r="K28" s="3" t="s">
        <v>67</v>
      </c>
      <c r="L28" s="3" t="s">
        <v>57</v>
      </c>
      <c r="M2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28" s="3" t="s">
        <v>91</v>
      </c>
      <c r="O28" s="3" t="b">
        <f ca="1">TBLStructure[[#This Row],[Current Sheet Name]]=TBLStructure[[#This Row],[Sheet Name]]</f>
        <v>1</v>
      </c>
      <c r="P28" s="3" t="s">
        <v>51</v>
      </c>
      <c r="Q28" s="3">
        <v>2</v>
      </c>
    </row>
    <row r="29" spans="1:17" x14ac:dyDescent="0.2">
      <c r="A29" s="3">
        <v>31</v>
      </c>
      <c r="B29" s="3" t="s">
        <v>89</v>
      </c>
      <c r="C2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29" s="3" t="s">
        <v>90</v>
      </c>
      <c r="E2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29" s="3" t="s">
        <v>69</v>
      </c>
      <c r="G2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29" s="772" t="str">
        <f ca="1">IF(TBLStructure[[#This Row],[Section]]="Primary",TBLStructure[[#This Row],[Note Title]],TBLStructure[[#This Row],[Number]]&amp;"."&amp;TBLStructure[[#This Row],[Sub Number]]&amp;TBLStructure[[#This Row],[Note Reference]])</f>
        <v>2.1B</v>
      </c>
      <c r="I29" s="3" t="str">
        <f ca="1">IF(TBLStructure[[#This Row],[Section]]="Primary",TBLStructure[[#This Row],[Note Title]],TBLStructure[[#This Row],[Full Note Ref]]&amp; ": " &amp; TBLStructure[[#This Row],[Note Title]])</f>
        <v>2.1B: Suppliers</v>
      </c>
      <c r="J29" s="773" t="b">
        <v>1</v>
      </c>
      <c r="K29" s="3" t="s">
        <v>67</v>
      </c>
      <c r="L29" s="3" t="s">
        <v>57</v>
      </c>
      <c r="M2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29" s="3" t="s">
        <v>91</v>
      </c>
      <c r="O29" s="3" t="b">
        <f ca="1">TBLStructure[[#This Row],[Current Sheet Name]]=TBLStructure[[#This Row],[Sheet Name]]</f>
        <v>1</v>
      </c>
      <c r="P29" s="3" t="s">
        <v>51</v>
      </c>
      <c r="Q29" s="3">
        <v>2</v>
      </c>
    </row>
    <row r="30" spans="1:17" x14ac:dyDescent="0.2">
      <c r="A30" s="3">
        <v>32</v>
      </c>
      <c r="B30" s="3" t="s">
        <v>89</v>
      </c>
      <c r="C3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0" s="3" t="s">
        <v>90</v>
      </c>
      <c r="E3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0" s="3" t="s">
        <v>92</v>
      </c>
      <c r="G3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30" s="772" t="str">
        <f ca="1">IF(TBLStructure[[#This Row],[Section]]="Primary",TBLStructure[[#This Row],[Note Title]],TBLStructure[[#This Row],[Number]]&amp;"."&amp;TBLStructure[[#This Row],[Sub Number]]&amp;TBLStructure[[#This Row],[Note Reference]])</f>
        <v>2.1C</v>
      </c>
      <c r="I30" s="3" t="str">
        <f ca="1">IF(TBLStructure[[#This Row],[Section]]="Primary",TBLStructure[[#This Row],[Note Title]],TBLStructure[[#This Row],[Full Note Ref]]&amp; ": " &amp; TBLStructure[[#This Row],[Note Title]])</f>
        <v>2.1C: Subsidies</v>
      </c>
      <c r="J30" s="773" t="b">
        <v>1</v>
      </c>
      <c r="K30" s="3" t="s">
        <v>67</v>
      </c>
      <c r="L30" s="3" t="s">
        <v>57</v>
      </c>
      <c r="M3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0" s="3" t="s">
        <v>91</v>
      </c>
      <c r="O30" s="3" t="b">
        <f ca="1">TBLStructure[[#This Row],[Current Sheet Name]]=TBLStructure[[#This Row],[Sheet Name]]</f>
        <v>1</v>
      </c>
      <c r="P30" s="3" t="s">
        <v>51</v>
      </c>
      <c r="Q30" s="3">
        <v>2</v>
      </c>
    </row>
    <row r="31" spans="1:17" x14ac:dyDescent="0.2">
      <c r="A31" s="3">
        <v>33</v>
      </c>
      <c r="B31" s="3" t="s">
        <v>89</v>
      </c>
      <c r="C3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1" s="3" t="s">
        <v>90</v>
      </c>
      <c r="E3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1" s="3" t="s">
        <v>93</v>
      </c>
      <c r="G3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31" s="772" t="str">
        <f ca="1">IF(TBLStructure[[#This Row],[Section]]="Primary",TBLStructure[[#This Row],[Note Title]],TBLStructure[[#This Row],[Number]]&amp;"."&amp;TBLStructure[[#This Row],[Sub Number]]&amp;TBLStructure[[#This Row],[Note Reference]])</f>
        <v>2.1D</v>
      </c>
      <c r="I31" s="3" t="str">
        <f ca="1">IF(TBLStructure[[#This Row],[Section]]="Primary",TBLStructure[[#This Row],[Note Title]],TBLStructure[[#This Row],[Full Note Ref]]&amp; ": " &amp; TBLStructure[[#This Row],[Note Title]])</f>
        <v>2.1D: Personal benefits</v>
      </c>
      <c r="J31" s="773" t="b">
        <v>1</v>
      </c>
      <c r="K31" s="3" t="s">
        <v>67</v>
      </c>
      <c r="L31" s="3" t="s">
        <v>57</v>
      </c>
      <c r="M3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1" s="3" t="s">
        <v>91</v>
      </c>
      <c r="O31" s="3" t="b">
        <f ca="1">TBLStructure[[#This Row],[Current Sheet Name]]=TBLStructure[[#This Row],[Sheet Name]]</f>
        <v>1</v>
      </c>
      <c r="P31" s="3" t="s">
        <v>51</v>
      </c>
      <c r="Q31" s="3">
        <v>2</v>
      </c>
    </row>
    <row r="32" spans="1:17" x14ac:dyDescent="0.2">
      <c r="A32" s="3">
        <v>34</v>
      </c>
      <c r="B32" s="3" t="s">
        <v>89</v>
      </c>
      <c r="C3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2" s="3" t="s">
        <v>90</v>
      </c>
      <c r="E3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2" s="3" t="s">
        <v>70</v>
      </c>
      <c r="G3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32" s="772" t="str">
        <f ca="1">IF(TBLStructure[[#This Row],[Section]]="Primary",TBLStructure[[#This Row],[Note Title]],TBLStructure[[#This Row],[Number]]&amp;"."&amp;TBLStructure[[#This Row],[Sub Number]]&amp;TBLStructure[[#This Row],[Note Reference]])</f>
        <v>2.1E</v>
      </c>
      <c r="I32" s="3" t="str">
        <f ca="1">IF(TBLStructure[[#This Row],[Section]]="Primary",TBLStructure[[#This Row],[Note Title]],TBLStructure[[#This Row],[Full Note Ref]]&amp; ": " &amp; TBLStructure[[#This Row],[Note Title]])</f>
        <v>2.1E: Grants</v>
      </c>
      <c r="J32" s="773" t="b">
        <v>1</v>
      </c>
      <c r="K32" s="3" t="s">
        <v>67</v>
      </c>
      <c r="L32" s="3" t="s">
        <v>57</v>
      </c>
      <c r="M3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2" s="3" t="s">
        <v>91</v>
      </c>
      <c r="O32" s="3" t="b">
        <f ca="1">TBLStructure[[#This Row],[Current Sheet Name]]=TBLStructure[[#This Row],[Sheet Name]]</f>
        <v>1</v>
      </c>
      <c r="P32" s="3" t="s">
        <v>51</v>
      </c>
      <c r="Q32" s="3">
        <v>2</v>
      </c>
    </row>
    <row r="33" spans="1:17" x14ac:dyDescent="0.2">
      <c r="A33" s="3">
        <v>35</v>
      </c>
      <c r="B33" s="3" t="s">
        <v>89</v>
      </c>
      <c r="C3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3" s="3" t="s">
        <v>90</v>
      </c>
      <c r="E3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3" s="3" t="s">
        <v>71</v>
      </c>
      <c r="G3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F</v>
      </c>
      <c r="H33" s="772" t="str">
        <f ca="1">IF(TBLStructure[[#This Row],[Section]]="Primary",TBLStructure[[#This Row],[Note Title]],TBLStructure[[#This Row],[Number]]&amp;"."&amp;TBLStructure[[#This Row],[Sub Number]]&amp;TBLStructure[[#This Row],[Note Reference]])</f>
        <v>2.1F</v>
      </c>
      <c r="I33" s="3" t="str">
        <f ca="1">IF(TBLStructure[[#This Row],[Section]]="Primary",TBLStructure[[#This Row],[Note Title]],TBLStructure[[#This Row],[Full Note Ref]]&amp; ": " &amp; TBLStructure[[#This Row],[Note Title]])</f>
        <v>2.1F: Finance costs</v>
      </c>
      <c r="J33" s="773" t="b">
        <v>1</v>
      </c>
      <c r="K33" s="3" t="s">
        <v>67</v>
      </c>
      <c r="L33" s="3" t="s">
        <v>57</v>
      </c>
      <c r="M3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3" s="3" t="s">
        <v>91</v>
      </c>
      <c r="O33" s="3" t="b">
        <f ca="1">TBLStructure[[#This Row],[Current Sheet Name]]=TBLStructure[[#This Row],[Sheet Name]]</f>
        <v>1</v>
      </c>
      <c r="P33" s="3" t="s">
        <v>51</v>
      </c>
      <c r="Q33" s="3">
        <v>2</v>
      </c>
    </row>
    <row r="34" spans="1:17" x14ac:dyDescent="0.2">
      <c r="A34" s="3">
        <v>147</v>
      </c>
      <c r="B34" s="3" t="s">
        <v>89</v>
      </c>
      <c r="C3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4" s="3" t="s">
        <v>90</v>
      </c>
      <c r="E3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4" s="3" t="s">
        <v>72</v>
      </c>
      <c r="G3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G</v>
      </c>
      <c r="H34" s="772" t="str">
        <f ca="1">IF(TBLStructure[[#This Row],[Section]]="Primary",TBLStructure[[#This Row],[Note Title]],TBLStructure[[#This Row],[Number]]&amp;"."&amp;TBLStructure[[#This Row],[Sub Number]]&amp;TBLStructure[[#This Row],[Note Reference]])</f>
        <v>2.1G</v>
      </c>
      <c r="I34" s="3" t="str">
        <f ca="1">IF(TBLStructure[[#This Row],[Section]]="Primary",TBLStructure[[#This Row],[Note Title]],TBLStructure[[#This Row],[Full Note Ref]]&amp; ": " &amp; TBLStructure[[#This Row],[Note Title]])</f>
        <v>2.1G: Impairment loss on financial instruments</v>
      </c>
      <c r="J34" s="773" t="b">
        <v>1</v>
      </c>
      <c r="K34" s="3" t="s">
        <v>67</v>
      </c>
      <c r="L34" s="3" t="s">
        <v>57</v>
      </c>
      <c r="M3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4" s="3" t="s">
        <v>91</v>
      </c>
      <c r="O34" s="3" t="b">
        <f ca="1">TBLStructure[[#This Row],[Current Sheet Name]]=TBLStructure[[#This Row],[Sheet Name]]</f>
        <v>1</v>
      </c>
      <c r="P34" s="3" t="s">
        <v>51</v>
      </c>
      <c r="Q34" s="3">
        <v>2</v>
      </c>
    </row>
    <row r="35" spans="1:17" x14ac:dyDescent="0.2">
      <c r="A35" s="3">
        <v>36</v>
      </c>
      <c r="B35" s="3" t="s">
        <v>89</v>
      </c>
      <c r="C3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5" s="3" t="s">
        <v>90</v>
      </c>
      <c r="E3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5" s="3" t="s">
        <v>94</v>
      </c>
      <c r="G3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H</v>
      </c>
      <c r="H35" s="772" t="str">
        <f ca="1">IF(TBLStructure[[#This Row],[Section]]="Primary",TBLStructure[[#This Row],[Note Title]],TBLStructure[[#This Row],[Number]]&amp;"."&amp;TBLStructure[[#This Row],[Sub Number]]&amp;TBLStructure[[#This Row],[Note Reference]])</f>
        <v>2.1H</v>
      </c>
      <c r="I35" s="3" t="str">
        <f ca="1">IF(TBLStructure[[#This Row],[Section]]="Primary",TBLStructure[[#This Row],[Note Title]],TBLStructure[[#This Row],[Full Note Ref]]&amp; ": " &amp; TBLStructure[[#This Row],[Note Title]])</f>
        <v>2.1H: Write-down and impairment of assets</v>
      </c>
      <c r="J35" s="773" t="b">
        <v>1</v>
      </c>
      <c r="K35" s="3" t="s">
        <v>67</v>
      </c>
      <c r="L35" s="3" t="s">
        <v>57</v>
      </c>
      <c r="M3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5" s="3" t="s">
        <v>91</v>
      </c>
      <c r="O35" s="3" t="b">
        <f ca="1">TBLStructure[[#This Row],[Current Sheet Name]]=TBLStructure[[#This Row],[Sheet Name]]</f>
        <v>1</v>
      </c>
      <c r="P35" s="3" t="s">
        <v>51</v>
      </c>
      <c r="Q35" s="3">
        <v>2</v>
      </c>
    </row>
    <row r="36" spans="1:17" x14ac:dyDescent="0.2">
      <c r="A36" s="3">
        <v>37</v>
      </c>
      <c r="B36" s="3" t="s">
        <v>89</v>
      </c>
      <c r="C3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6" s="3" t="s">
        <v>90</v>
      </c>
      <c r="E3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6" s="3" t="s">
        <v>74</v>
      </c>
      <c r="G3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I</v>
      </c>
      <c r="H36" s="772" t="str">
        <f ca="1">IF(TBLStructure[[#This Row],[Section]]="Primary",TBLStructure[[#This Row],[Note Title]],TBLStructure[[#This Row],[Number]]&amp;"."&amp;TBLStructure[[#This Row],[Sub Number]]&amp;TBLStructure[[#This Row],[Note Reference]])</f>
        <v>2.1I</v>
      </c>
      <c r="I36" s="3" t="str">
        <f ca="1">IF(TBLStructure[[#This Row],[Section]]="Primary",TBLStructure[[#This Row],[Note Title]],TBLStructure[[#This Row],[Full Note Ref]]&amp; ": " &amp; TBLStructure[[#This Row],[Note Title]])</f>
        <v>2.1I: Foreign exchange losses</v>
      </c>
      <c r="J36" s="773" t="b">
        <v>1</v>
      </c>
      <c r="K36" s="3" t="s">
        <v>67</v>
      </c>
      <c r="L36" s="3" t="s">
        <v>57</v>
      </c>
      <c r="M3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6" s="3" t="s">
        <v>91</v>
      </c>
      <c r="O36" s="3" t="b">
        <f ca="1">TBLStructure[[#This Row],[Current Sheet Name]]=TBLStructure[[#This Row],[Sheet Name]]</f>
        <v>1</v>
      </c>
      <c r="P36" s="3" t="s">
        <v>51</v>
      </c>
      <c r="Q36" s="3">
        <v>2</v>
      </c>
    </row>
    <row r="37" spans="1:17" x14ac:dyDescent="0.2">
      <c r="A37" s="3">
        <v>38</v>
      </c>
      <c r="B37" s="3" t="s">
        <v>89</v>
      </c>
      <c r="C3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7" s="3" t="s">
        <v>90</v>
      </c>
      <c r="E3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7" s="3" t="s">
        <v>95</v>
      </c>
      <c r="G3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J</v>
      </c>
      <c r="H37" s="772" t="str">
        <f ca="1">IF(TBLStructure[[#This Row],[Section]]="Primary",TBLStructure[[#This Row],[Note Title]],TBLStructure[[#This Row],[Number]]&amp;"."&amp;TBLStructure[[#This Row],[Sub Number]]&amp;TBLStructure[[#This Row],[Note Reference]])</f>
        <v>2.1J</v>
      </c>
      <c r="I37" s="3" t="str">
        <f ca="1">IF(TBLStructure[[#This Row],[Section]]="Primary",TBLStructure[[#This Row],[Note Title]],TBLStructure[[#This Row],[Full Note Ref]]&amp; ": " &amp; TBLStructure[[#This Row],[Note Title]])</f>
        <v>2.1J: Payments to corporate Commonwealth entities</v>
      </c>
      <c r="J37" s="773" t="b">
        <v>1</v>
      </c>
      <c r="K37" s="3" t="s">
        <v>67</v>
      </c>
      <c r="L37" s="3" t="s">
        <v>57</v>
      </c>
      <c r="M3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7" s="3" t="s">
        <v>91</v>
      </c>
      <c r="O37" s="3" t="b">
        <f ca="1">TBLStructure[[#This Row],[Current Sheet Name]]=TBLStructure[[#This Row],[Sheet Name]]</f>
        <v>1</v>
      </c>
      <c r="P37" s="3" t="s">
        <v>51</v>
      </c>
      <c r="Q37" s="3">
        <v>2</v>
      </c>
    </row>
    <row r="38" spans="1:17" x14ac:dyDescent="0.2">
      <c r="A38" s="3">
        <v>39</v>
      </c>
      <c r="B38" s="3" t="s">
        <v>89</v>
      </c>
      <c r="C3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8" s="3" t="s">
        <v>90</v>
      </c>
      <c r="E3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8" s="3" t="s">
        <v>75</v>
      </c>
      <c r="G3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K</v>
      </c>
      <c r="H38" s="772" t="str">
        <f ca="1">IF(TBLStructure[[#This Row],[Section]]="Primary",TBLStructure[[#This Row],[Note Title]],TBLStructure[[#This Row],[Number]]&amp;"."&amp;TBLStructure[[#This Row],[Sub Number]]&amp;TBLStructure[[#This Row],[Note Reference]])</f>
        <v>2.1K</v>
      </c>
      <c r="I38" s="3" t="str">
        <f ca="1">IF(TBLStructure[[#This Row],[Section]]="Primary",TBLStructure[[#This Row],[Note Title]],TBLStructure[[#This Row],[Full Note Ref]]&amp; ": " &amp; TBLStructure[[#This Row],[Note Title]])</f>
        <v>2.1K: Other expenses</v>
      </c>
      <c r="J38" s="773" t="b">
        <v>1</v>
      </c>
      <c r="K38" s="3" t="s">
        <v>67</v>
      </c>
      <c r="L38" s="3" t="s">
        <v>57</v>
      </c>
      <c r="M3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8" s="3" t="s">
        <v>91</v>
      </c>
      <c r="O38" s="3" t="b">
        <f ca="1">TBLStructure[[#This Row],[Current Sheet Name]]=TBLStructure[[#This Row],[Sheet Name]]</f>
        <v>1</v>
      </c>
      <c r="P38" s="3" t="s">
        <v>51</v>
      </c>
      <c r="Q38" s="3">
        <v>2</v>
      </c>
    </row>
    <row r="39" spans="1:17" hidden="1" x14ac:dyDescent="0.2">
      <c r="A39" s="3">
        <v>40</v>
      </c>
      <c r="B39" s="3" t="s">
        <v>89</v>
      </c>
      <c r="C3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39" s="3" t="s">
        <v>90</v>
      </c>
      <c r="E3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39" s="3" t="s">
        <v>76</v>
      </c>
      <c r="G3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L</v>
      </c>
      <c r="H39" s="772" t="str">
        <f ca="1">IF(TBLStructure[[#This Row],[Section]]="Primary",TBLStructure[[#This Row],[Note Title]],TBLStructure[[#This Row],[Number]]&amp;"."&amp;TBLStructure[[#This Row],[Sub Number]]&amp;TBLStructure[[#This Row],[Note Reference]])</f>
        <v>2.1L</v>
      </c>
      <c r="I39" s="3" t="str">
        <f ca="1">IF(TBLStructure[[#This Row],[Section]]="Primary",TBLStructure[[#This Row],[Note Title]],TBLStructure[[#This Row],[Full Note Ref]]&amp; ": " &amp; TBLStructure[[#This Row],[Note Title]])</f>
        <v>2.1L: Income tax expense (competitive neutrality)</v>
      </c>
      <c r="J39" s="773" t="b">
        <v>1</v>
      </c>
      <c r="K39" s="3" t="s">
        <v>67</v>
      </c>
      <c r="L39" s="3" t="s">
        <v>57</v>
      </c>
      <c r="M3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FPE2.1</v>
      </c>
      <c r="N39" s="3" t="s">
        <v>91</v>
      </c>
      <c r="O39" s="3" t="b">
        <f ca="1">TBLStructure[[#This Row],[Current Sheet Name]]=TBLStructure[[#This Row],[Sheet Name]]</f>
        <v>1</v>
      </c>
      <c r="P39" s="3" t="s">
        <v>51</v>
      </c>
      <c r="Q39" s="3">
        <v>2</v>
      </c>
    </row>
    <row r="40" spans="1:17" x14ac:dyDescent="0.2">
      <c r="A40" s="3">
        <v>41</v>
      </c>
      <c r="B40" s="3" t="s">
        <v>89</v>
      </c>
      <c r="C4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0" s="3" t="s">
        <v>96</v>
      </c>
      <c r="E4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0" s="3" t="s">
        <v>97</v>
      </c>
      <c r="G4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40" s="772" t="str">
        <f ca="1">IF(TBLStructure[[#This Row],[Section]]="Primary",TBLStructure[[#This Row],[Note Title]],TBLStructure[[#This Row],[Number]]&amp;"."&amp;TBLStructure[[#This Row],[Sub Number]]&amp;TBLStructure[[#This Row],[Note Reference]])</f>
        <v>2.2A</v>
      </c>
      <c r="I40" s="3" t="str">
        <f ca="1">IF(TBLStructure[[#This Row],[Section]]="Primary",TBLStructure[[#This Row],[Note Title]],TBLStructure[[#This Row],[Full Note Ref]]&amp; ": " &amp; TBLStructure[[#This Row],[Note Title]])</f>
        <v>2.2A: Income tax</v>
      </c>
      <c r="J40" s="773" t="b">
        <v>1</v>
      </c>
      <c r="K40" s="3" t="s">
        <v>67</v>
      </c>
      <c r="L40" s="3" t="s">
        <v>57</v>
      </c>
      <c r="M4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0" s="3" t="s">
        <v>98</v>
      </c>
      <c r="O40" s="3" t="b">
        <f ca="1">TBLStructure[[#This Row],[Current Sheet Name]]=TBLStructure[[#This Row],[Sheet Name]]</f>
        <v>1</v>
      </c>
      <c r="P40" s="3" t="s">
        <v>51</v>
      </c>
      <c r="Q40" s="3">
        <v>2</v>
      </c>
    </row>
    <row r="41" spans="1:17" x14ac:dyDescent="0.2">
      <c r="A41" s="3">
        <v>42</v>
      </c>
      <c r="B41" s="3" t="s">
        <v>89</v>
      </c>
      <c r="C4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1" s="3" t="s">
        <v>96</v>
      </c>
      <c r="E4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1" s="3" t="s">
        <v>99</v>
      </c>
      <c r="G4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41" s="772" t="str">
        <f ca="1">IF(TBLStructure[[#This Row],[Section]]="Primary",TBLStructure[[#This Row],[Note Title]],TBLStructure[[#This Row],[Number]]&amp;"."&amp;TBLStructure[[#This Row],[Sub Number]]&amp;TBLStructure[[#This Row],[Note Reference]])</f>
        <v>2.2B</v>
      </c>
      <c r="I41" s="3" t="str">
        <f ca="1">IF(TBLStructure[[#This Row],[Section]]="Primary",TBLStructure[[#This Row],[Note Title]],TBLStructure[[#This Row],[Full Note Ref]]&amp; ": " &amp; TBLStructure[[#This Row],[Note Title]])</f>
        <v>2.2B: Indirect tax</v>
      </c>
      <c r="J41" s="773" t="b">
        <v>1</v>
      </c>
      <c r="K41" s="3" t="s">
        <v>67</v>
      </c>
      <c r="L41" s="3" t="s">
        <v>57</v>
      </c>
      <c r="M4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1" s="3" t="s">
        <v>98</v>
      </c>
      <c r="O41" s="3" t="b">
        <f ca="1">TBLStructure[[#This Row],[Current Sheet Name]]=TBLStructure[[#This Row],[Sheet Name]]</f>
        <v>1</v>
      </c>
      <c r="P41" s="3" t="s">
        <v>51</v>
      </c>
      <c r="Q41" s="3">
        <v>2</v>
      </c>
    </row>
    <row r="42" spans="1:17" x14ac:dyDescent="0.2">
      <c r="A42" s="3">
        <v>43</v>
      </c>
      <c r="B42" s="3" t="s">
        <v>89</v>
      </c>
      <c r="C4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2" s="3" t="s">
        <v>96</v>
      </c>
      <c r="E4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2" s="3" t="s">
        <v>100</v>
      </c>
      <c r="G4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42" s="772" t="str">
        <f ca="1">IF(TBLStructure[[#This Row],[Section]]="Primary",TBLStructure[[#This Row],[Note Title]],TBLStructure[[#This Row],[Number]]&amp;"."&amp;TBLStructure[[#This Row],[Sub Number]]&amp;TBLStructure[[#This Row],[Note Reference]])</f>
        <v>2.2C</v>
      </c>
      <c r="I42" s="3" t="str">
        <f ca="1">IF(TBLStructure[[#This Row],[Section]]="Primary",TBLStructure[[#This Row],[Note Title]],TBLStructure[[#This Row],[Full Note Ref]]&amp; ": " &amp; TBLStructure[[#This Row],[Note Title]])</f>
        <v>2.2C: Other taxes</v>
      </c>
      <c r="J42" s="773" t="b">
        <v>1</v>
      </c>
      <c r="K42" s="3" t="s">
        <v>67</v>
      </c>
      <c r="L42" s="3" t="s">
        <v>57</v>
      </c>
      <c r="M4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2" s="3" t="s">
        <v>98</v>
      </c>
      <c r="O42" s="3" t="b">
        <f ca="1">TBLStructure[[#This Row],[Current Sheet Name]]=TBLStructure[[#This Row],[Sheet Name]]</f>
        <v>1</v>
      </c>
      <c r="P42" s="3" t="s">
        <v>51</v>
      </c>
      <c r="Q42" s="3">
        <v>2</v>
      </c>
    </row>
    <row r="43" spans="1:17" x14ac:dyDescent="0.2">
      <c r="A43" s="3">
        <v>44</v>
      </c>
      <c r="B43" s="3" t="s">
        <v>89</v>
      </c>
      <c r="C4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3" s="3" t="s">
        <v>96</v>
      </c>
      <c r="E4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3" s="3" t="s">
        <v>78</v>
      </c>
      <c r="G4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43" s="772" t="str">
        <f ca="1">IF(TBLStructure[[#This Row],[Section]]="Primary",TBLStructure[[#This Row],[Note Title]],TBLStructure[[#This Row],[Number]]&amp;"."&amp;TBLStructure[[#This Row],[Sub Number]]&amp;TBLStructure[[#This Row],[Note Reference]])</f>
        <v>2.2D</v>
      </c>
      <c r="I43" s="3" t="str">
        <f ca="1">IF(TBLStructure[[#This Row],[Section]]="Primary",TBLStructure[[#This Row],[Note Title]],TBLStructure[[#This Row],[Full Note Ref]]&amp; ": " &amp; TBLStructure[[#This Row],[Note Title]])</f>
        <v>2.2D: Revenue from contracts with customers</v>
      </c>
      <c r="J43" s="773" t="b">
        <v>1</v>
      </c>
      <c r="K43" s="3" t="s">
        <v>67</v>
      </c>
      <c r="L43" s="3" t="s">
        <v>57</v>
      </c>
      <c r="M4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3" s="3" t="s">
        <v>98</v>
      </c>
      <c r="O43" s="3" t="b">
        <f ca="1">TBLStructure[[#This Row],[Current Sheet Name]]=TBLStructure[[#This Row],[Sheet Name]]</f>
        <v>1</v>
      </c>
      <c r="P43" s="3" t="s">
        <v>51</v>
      </c>
      <c r="Q43" s="3">
        <v>2</v>
      </c>
    </row>
    <row r="44" spans="1:17" x14ac:dyDescent="0.2">
      <c r="A44" s="3">
        <v>45</v>
      </c>
      <c r="B44" s="3" t="s">
        <v>89</v>
      </c>
      <c r="C4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4" s="3" t="s">
        <v>96</v>
      </c>
      <c r="E4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4" s="3" t="s">
        <v>80</v>
      </c>
      <c r="G4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44" s="772" t="str">
        <f ca="1">IF(TBLStructure[[#This Row],[Section]]="Primary",TBLStructure[[#This Row],[Note Title]],TBLStructure[[#This Row],[Number]]&amp;"."&amp;TBLStructure[[#This Row],[Sub Number]]&amp;TBLStructure[[#This Row],[Note Reference]])</f>
        <v>2.2E</v>
      </c>
      <c r="I44" s="3" t="str">
        <f ca="1">IF(TBLStructure[[#This Row],[Section]]="Primary",TBLStructure[[#This Row],[Note Title]],TBLStructure[[#This Row],[Full Note Ref]]&amp; ": " &amp; TBLStructure[[#This Row],[Note Title]])</f>
        <v>2.2E: Fees and fines</v>
      </c>
      <c r="J44" s="773" t="b">
        <v>1</v>
      </c>
      <c r="K44" s="3" t="s">
        <v>67</v>
      </c>
      <c r="L44" s="3" t="s">
        <v>57</v>
      </c>
      <c r="M4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4" s="3" t="s">
        <v>98</v>
      </c>
      <c r="O44" s="3" t="b">
        <f ca="1">TBLStructure[[#This Row],[Current Sheet Name]]=TBLStructure[[#This Row],[Sheet Name]]</f>
        <v>1</v>
      </c>
      <c r="P44" s="3" t="s">
        <v>51</v>
      </c>
      <c r="Q44" s="3">
        <v>2</v>
      </c>
    </row>
    <row r="45" spans="1:17" x14ac:dyDescent="0.2">
      <c r="A45" s="3">
        <v>46</v>
      </c>
      <c r="B45" s="3" t="s">
        <v>89</v>
      </c>
      <c r="C4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5" s="3" t="s">
        <v>96</v>
      </c>
      <c r="E4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5" s="3" t="s">
        <v>81</v>
      </c>
      <c r="G4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F</v>
      </c>
      <c r="H45" s="772" t="str">
        <f ca="1">IF(TBLStructure[[#This Row],[Section]]="Primary",TBLStructure[[#This Row],[Note Title]],TBLStructure[[#This Row],[Number]]&amp;"."&amp;TBLStructure[[#This Row],[Sub Number]]&amp;TBLStructure[[#This Row],[Note Reference]])</f>
        <v>2.2F</v>
      </c>
      <c r="I45" s="3" t="str">
        <f ca="1">IF(TBLStructure[[#This Row],[Section]]="Primary",TBLStructure[[#This Row],[Note Title]],TBLStructure[[#This Row],[Full Note Ref]]&amp; ": " &amp; TBLStructure[[#This Row],[Note Title]])</f>
        <v>2.2F: Interest</v>
      </c>
      <c r="J45" s="773" t="b">
        <v>1</v>
      </c>
      <c r="K45" s="3" t="s">
        <v>67</v>
      </c>
      <c r="L45" s="3" t="s">
        <v>57</v>
      </c>
      <c r="M4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5" s="3" t="s">
        <v>98</v>
      </c>
      <c r="O45" s="3" t="b">
        <f ca="1">TBLStructure[[#This Row],[Current Sheet Name]]=TBLStructure[[#This Row],[Sheet Name]]</f>
        <v>1</v>
      </c>
      <c r="P45" s="3" t="s">
        <v>51</v>
      </c>
      <c r="Q45" s="3">
        <v>2</v>
      </c>
    </row>
    <row r="46" spans="1:17" x14ac:dyDescent="0.2">
      <c r="A46" s="3">
        <v>47</v>
      </c>
      <c r="B46" s="3" t="s">
        <v>89</v>
      </c>
      <c r="C4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6" s="3" t="s">
        <v>96</v>
      </c>
      <c r="E4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6" s="3" t="s">
        <v>82</v>
      </c>
      <c r="G4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G</v>
      </c>
      <c r="H46" s="772" t="str">
        <f ca="1">IF(TBLStructure[[#This Row],[Section]]="Primary",TBLStructure[[#This Row],[Note Title]],TBLStructure[[#This Row],[Number]]&amp;"."&amp;TBLStructure[[#This Row],[Sub Number]]&amp;TBLStructure[[#This Row],[Note Reference]])</f>
        <v>2.2G</v>
      </c>
      <c r="I46" s="3" t="str">
        <f ca="1">IF(TBLStructure[[#This Row],[Section]]="Primary",TBLStructure[[#This Row],[Note Title]],TBLStructure[[#This Row],[Full Note Ref]]&amp; ": " &amp; TBLStructure[[#This Row],[Note Title]])</f>
        <v>2.2G: Dividends</v>
      </c>
      <c r="J46" s="773" t="b">
        <v>1</v>
      </c>
      <c r="K46" s="3" t="s">
        <v>67</v>
      </c>
      <c r="L46" s="3" t="s">
        <v>57</v>
      </c>
      <c r="M4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6" s="3" t="s">
        <v>98</v>
      </c>
      <c r="O46" s="3" t="b">
        <f ca="1">TBLStructure[[#This Row],[Current Sheet Name]]=TBLStructure[[#This Row],[Sheet Name]]</f>
        <v>1</v>
      </c>
      <c r="P46" s="3" t="s">
        <v>51</v>
      </c>
      <c r="Q46" s="3">
        <v>2</v>
      </c>
    </row>
    <row r="47" spans="1:17" x14ac:dyDescent="0.2">
      <c r="A47" s="3">
        <v>48</v>
      </c>
      <c r="B47" s="3" t="s">
        <v>89</v>
      </c>
      <c r="C4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7" s="3" t="s">
        <v>96</v>
      </c>
      <c r="E4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7" s="3" t="s">
        <v>83</v>
      </c>
      <c r="G4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H</v>
      </c>
      <c r="H47" s="772" t="str">
        <f ca="1">IF(TBLStructure[[#This Row],[Section]]="Primary",TBLStructure[[#This Row],[Note Title]],TBLStructure[[#This Row],[Number]]&amp;"."&amp;TBLStructure[[#This Row],[Sub Number]]&amp;TBLStructure[[#This Row],[Note Reference]])</f>
        <v>2.2H</v>
      </c>
      <c r="I47" s="3" t="str">
        <f ca="1">IF(TBLStructure[[#This Row],[Section]]="Primary",TBLStructure[[#This Row],[Note Title]],TBLStructure[[#This Row],[Full Note Ref]]&amp; ": " &amp; TBLStructure[[#This Row],[Note Title]])</f>
        <v>2.2H: Rental income</v>
      </c>
      <c r="J47" s="773" t="b">
        <v>1</v>
      </c>
      <c r="K47" s="3" t="s">
        <v>67</v>
      </c>
      <c r="L47" s="3" t="s">
        <v>57</v>
      </c>
      <c r="M4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7" s="3" t="s">
        <v>98</v>
      </c>
      <c r="O47" s="3" t="b">
        <f ca="1">TBLStructure[[#This Row],[Current Sheet Name]]=TBLStructure[[#This Row],[Sheet Name]]</f>
        <v>1</v>
      </c>
      <c r="P47" s="3" t="s">
        <v>51</v>
      </c>
      <c r="Q47" s="3">
        <v>2</v>
      </c>
    </row>
    <row r="48" spans="1:17" x14ac:dyDescent="0.2">
      <c r="A48" s="3">
        <v>49</v>
      </c>
      <c r="B48" s="3" t="s">
        <v>89</v>
      </c>
      <c r="C4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8" s="3" t="s">
        <v>96</v>
      </c>
      <c r="E4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8" s="3" t="s">
        <v>84</v>
      </c>
      <c r="G4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I</v>
      </c>
      <c r="H48" s="772" t="str">
        <f ca="1">IF(TBLStructure[[#This Row],[Section]]="Primary",TBLStructure[[#This Row],[Note Title]],TBLStructure[[#This Row],[Number]]&amp;"."&amp;TBLStructure[[#This Row],[Sub Number]]&amp;TBLStructure[[#This Row],[Note Reference]])</f>
        <v>2.2I</v>
      </c>
      <c r="I48" s="3" t="str">
        <f ca="1">IF(TBLStructure[[#This Row],[Section]]="Primary",TBLStructure[[#This Row],[Note Title]],TBLStructure[[#This Row],[Full Note Ref]]&amp; ": " &amp; TBLStructure[[#This Row],[Note Title]])</f>
        <v>2.2I: Other revenue</v>
      </c>
      <c r="J48" s="773" t="b">
        <v>1</v>
      </c>
      <c r="K48" s="3" t="s">
        <v>67</v>
      </c>
      <c r="L48" s="3" t="s">
        <v>57</v>
      </c>
      <c r="M4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8" s="3" t="s">
        <v>98</v>
      </c>
      <c r="O48" s="3" t="b">
        <f ca="1">TBLStructure[[#This Row],[Current Sheet Name]]=TBLStructure[[#This Row],[Sheet Name]]</f>
        <v>1</v>
      </c>
      <c r="P48" s="3" t="s">
        <v>51</v>
      </c>
      <c r="Q48" s="3">
        <v>2</v>
      </c>
    </row>
    <row r="49" spans="1:17" x14ac:dyDescent="0.2">
      <c r="A49" s="3">
        <v>50</v>
      </c>
      <c r="B49" s="3" t="s">
        <v>89</v>
      </c>
      <c r="C4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49" s="3" t="s">
        <v>96</v>
      </c>
      <c r="E4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49" s="3" t="s">
        <v>85</v>
      </c>
      <c r="G4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J</v>
      </c>
      <c r="H49" s="772" t="str">
        <f ca="1">IF(TBLStructure[[#This Row],[Section]]="Primary",TBLStructure[[#This Row],[Note Title]],TBLStructure[[#This Row],[Number]]&amp;"."&amp;TBLStructure[[#This Row],[Sub Number]]&amp;TBLStructure[[#This Row],[Note Reference]])</f>
        <v>2.2J</v>
      </c>
      <c r="I49" s="3" t="str">
        <f ca="1">IF(TBLStructure[[#This Row],[Section]]="Primary",TBLStructure[[#This Row],[Note Title]],TBLStructure[[#This Row],[Full Note Ref]]&amp; ": " &amp; TBLStructure[[#This Row],[Note Title]])</f>
        <v>2.2J: Foreign exchange gains</v>
      </c>
      <c r="J49" s="773" t="b">
        <v>1</v>
      </c>
      <c r="K49" s="3" t="s">
        <v>67</v>
      </c>
      <c r="L49" s="3" t="s">
        <v>57</v>
      </c>
      <c r="M4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49" s="3" t="s">
        <v>98</v>
      </c>
      <c r="O49" s="3" t="b">
        <f ca="1">TBLStructure[[#This Row],[Current Sheet Name]]=TBLStructure[[#This Row],[Sheet Name]]</f>
        <v>1</v>
      </c>
      <c r="P49" s="3" t="s">
        <v>51</v>
      </c>
      <c r="Q49" s="3">
        <v>2</v>
      </c>
    </row>
    <row r="50" spans="1:17" x14ac:dyDescent="0.2">
      <c r="A50" s="3">
        <v>51</v>
      </c>
      <c r="B50" s="3" t="s">
        <v>89</v>
      </c>
      <c r="C5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50" s="3" t="s">
        <v>96</v>
      </c>
      <c r="E5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50" s="3" t="s">
        <v>101</v>
      </c>
      <c r="G5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K</v>
      </c>
      <c r="H50" s="772" t="str">
        <f ca="1">IF(TBLStructure[[#This Row],[Section]]="Primary",TBLStructure[[#This Row],[Note Title]],TBLStructure[[#This Row],[Number]]&amp;"."&amp;TBLStructure[[#This Row],[Sub Number]]&amp;TBLStructure[[#This Row],[Note Reference]])</f>
        <v>2.2K</v>
      </c>
      <c r="I50" s="3" t="str">
        <f ca="1">IF(TBLStructure[[#This Row],[Section]]="Primary",TBLStructure[[#This Row],[Note Title]],TBLStructure[[#This Row],[Full Note Ref]]&amp; ": " &amp; TBLStructure[[#This Row],[Note Title]])</f>
        <v>2.2K: Reversal of write-downs and impairments</v>
      </c>
      <c r="J50" s="773" t="b">
        <v>1</v>
      </c>
      <c r="K50" s="3" t="s">
        <v>67</v>
      </c>
      <c r="L50" s="3" t="s">
        <v>57</v>
      </c>
      <c r="M5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50" s="3" t="s">
        <v>98</v>
      </c>
      <c r="O50" s="3" t="b">
        <f ca="1">TBLStructure[[#This Row],[Current Sheet Name]]=TBLStructure[[#This Row],[Sheet Name]]</f>
        <v>1</v>
      </c>
      <c r="P50" s="3" t="s">
        <v>51</v>
      </c>
      <c r="Q50" s="3">
        <v>2</v>
      </c>
    </row>
    <row r="51" spans="1:17" x14ac:dyDescent="0.2">
      <c r="A51" s="3">
        <v>52</v>
      </c>
      <c r="B51" s="3" t="s">
        <v>89</v>
      </c>
      <c r="C5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2</v>
      </c>
      <c r="D51" s="3" t="s">
        <v>96</v>
      </c>
      <c r="E5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51" s="3" t="s">
        <v>87</v>
      </c>
      <c r="G5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L</v>
      </c>
      <c r="H51" s="772" t="str">
        <f ca="1">IF(TBLStructure[[#This Row],[Section]]="Primary",TBLStructure[[#This Row],[Note Title]],TBLStructure[[#This Row],[Number]]&amp;"."&amp;TBLStructure[[#This Row],[Sub Number]]&amp;TBLStructure[[#This Row],[Note Reference]])</f>
        <v>2.2L</v>
      </c>
      <c r="I51" s="3" t="str">
        <f ca="1">IF(TBLStructure[[#This Row],[Section]]="Primary",TBLStructure[[#This Row],[Note Title]],TBLStructure[[#This Row],[Full Note Ref]]&amp; ": " &amp; TBLStructure[[#This Row],[Note Title]])</f>
        <v>2.2L: Other gains</v>
      </c>
      <c r="J51" s="773" t="b">
        <v>1</v>
      </c>
      <c r="K51" s="3" t="s">
        <v>67</v>
      </c>
      <c r="L51" s="3" t="s">
        <v>57</v>
      </c>
      <c r="M5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FPE2.2</v>
      </c>
      <c r="N51" s="3" t="s">
        <v>98</v>
      </c>
      <c r="O51" s="3" t="b">
        <f ca="1">TBLStructure[[#This Row],[Current Sheet Name]]=TBLStructure[[#This Row],[Sheet Name]]</f>
        <v>1</v>
      </c>
      <c r="P51" s="3" t="s">
        <v>51</v>
      </c>
      <c r="Q51" s="3">
        <v>2</v>
      </c>
    </row>
    <row r="52" spans="1:17" x14ac:dyDescent="0.2">
      <c r="A52" s="3">
        <v>55</v>
      </c>
      <c r="B52" s="3" t="s">
        <v>102</v>
      </c>
      <c r="C5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2" s="3" t="s">
        <v>103</v>
      </c>
      <c r="E5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52" s="3" t="s">
        <v>104</v>
      </c>
      <c r="G5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52" s="772" t="str">
        <f ca="1">IF(TBLStructure[[#This Row],[Section]]="Primary",TBLStructure[[#This Row],[Note Title]],TBLStructure[[#This Row],[Number]]&amp;"."&amp;TBLStructure[[#This Row],[Sub Number]]&amp;TBLStructure[[#This Row],[Note Reference]])</f>
        <v>3.1A</v>
      </c>
      <c r="I52" s="3" t="str">
        <f ca="1">IF(TBLStructure[[#This Row],[Section]]="Primary",TBLStructure[[#This Row],[Note Title]],TBLStructure[[#This Row],[Full Note Ref]]&amp; ": " &amp; TBLStructure[[#This Row],[Note Title]])</f>
        <v>3.1A: Cash and cash equivalents</v>
      </c>
      <c r="J52" s="773" t="b">
        <v>1</v>
      </c>
      <c r="K52" s="3" t="s">
        <v>105</v>
      </c>
      <c r="L52" s="3" t="s">
        <v>50</v>
      </c>
      <c r="M5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FPO3.1</v>
      </c>
      <c r="N52" s="3" t="s">
        <v>106</v>
      </c>
      <c r="O52" s="3" t="b">
        <f ca="1">TBLStructure[[#This Row],[Current Sheet Name]]=TBLStructure[[#This Row],[Sheet Name]]</f>
        <v>1</v>
      </c>
      <c r="P52" s="3" t="s">
        <v>51</v>
      </c>
      <c r="Q52" s="3">
        <v>2</v>
      </c>
    </row>
    <row r="53" spans="1:17" x14ac:dyDescent="0.2">
      <c r="A53" s="3">
        <v>56</v>
      </c>
      <c r="B53" s="3" t="s">
        <v>102</v>
      </c>
      <c r="C5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3" s="3" t="s">
        <v>103</v>
      </c>
      <c r="E5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53" s="3" t="s">
        <v>107</v>
      </c>
      <c r="G5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53" s="772" t="str">
        <f ca="1">IF(TBLStructure[[#This Row],[Section]]="Primary",TBLStructure[[#This Row],[Note Title]],TBLStructure[[#This Row],[Number]]&amp;"."&amp;TBLStructure[[#This Row],[Sub Number]]&amp;TBLStructure[[#This Row],[Note Reference]])</f>
        <v>3.1B</v>
      </c>
      <c r="I53" s="3" t="str">
        <f ca="1">IF(TBLStructure[[#This Row],[Section]]="Primary",TBLStructure[[#This Row],[Note Title]],TBLStructure[[#This Row],[Full Note Ref]]&amp; ": " &amp; TBLStructure[[#This Row],[Note Title]])</f>
        <v>3.1B: Trade and other receivables</v>
      </c>
      <c r="J53" s="773" t="b">
        <v>1</v>
      </c>
      <c r="K53" s="3" t="s">
        <v>105</v>
      </c>
      <c r="L53" s="3" t="s">
        <v>50</v>
      </c>
      <c r="M5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FPO3.1</v>
      </c>
      <c r="N53" s="3" t="s">
        <v>106</v>
      </c>
      <c r="O53" s="3" t="b">
        <f ca="1">TBLStructure[[#This Row],[Current Sheet Name]]=TBLStructure[[#This Row],[Sheet Name]]</f>
        <v>1</v>
      </c>
      <c r="P53" s="3" t="s">
        <v>51</v>
      </c>
      <c r="Q53" s="3">
        <v>2</v>
      </c>
    </row>
    <row r="54" spans="1:17" x14ac:dyDescent="0.2">
      <c r="A54" s="3">
        <v>57</v>
      </c>
      <c r="B54" s="3" t="s">
        <v>102</v>
      </c>
      <c r="C5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4" s="3" t="s">
        <v>103</v>
      </c>
      <c r="E5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54" s="3" t="s">
        <v>108</v>
      </c>
      <c r="G5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54" s="772" t="str">
        <f ca="1">IF(TBLStructure[[#This Row],[Section]]="Primary",TBLStructure[[#This Row],[Note Title]],TBLStructure[[#This Row],[Number]]&amp;"."&amp;TBLStructure[[#This Row],[Sub Number]]&amp;TBLStructure[[#This Row],[Note Reference]])</f>
        <v>3.1C</v>
      </c>
      <c r="I54" s="3" t="str">
        <f ca="1">IF(TBLStructure[[#This Row],[Section]]="Primary",TBLStructure[[#This Row],[Note Title]],TBLStructure[[#This Row],[Full Note Ref]]&amp; ": " &amp; TBLStructure[[#This Row],[Note Title]])</f>
        <v>3.1C: Equity accounted investments</v>
      </c>
      <c r="J54" s="773" t="b">
        <v>1</v>
      </c>
      <c r="K54" s="3" t="s">
        <v>105</v>
      </c>
      <c r="L54" s="3" t="s">
        <v>50</v>
      </c>
      <c r="M5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FPO3.1</v>
      </c>
      <c r="N54" s="3" t="s">
        <v>106</v>
      </c>
      <c r="O54" s="3" t="b">
        <f ca="1">TBLStructure[[#This Row],[Current Sheet Name]]=TBLStructure[[#This Row],[Sheet Name]]</f>
        <v>1</v>
      </c>
      <c r="P54" s="3" t="s">
        <v>51</v>
      </c>
      <c r="Q54" s="3">
        <v>2</v>
      </c>
    </row>
    <row r="55" spans="1:17" x14ac:dyDescent="0.2">
      <c r="A55" s="3">
        <v>58</v>
      </c>
      <c r="B55" s="3" t="s">
        <v>102</v>
      </c>
      <c r="C5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5" s="3" t="s">
        <v>103</v>
      </c>
      <c r="E5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55" s="3" t="s">
        <v>109</v>
      </c>
      <c r="G5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55" s="772" t="str">
        <f ca="1">IF(TBLStructure[[#This Row],[Section]]="Primary",TBLStructure[[#This Row],[Note Title]],TBLStructure[[#This Row],[Number]]&amp;"."&amp;TBLStructure[[#This Row],[Sub Number]]&amp;TBLStructure[[#This Row],[Note Reference]])</f>
        <v>3.1D</v>
      </c>
      <c r="I55" s="3" t="str">
        <f ca="1">IF(TBLStructure[[#This Row],[Section]]="Primary",TBLStructure[[#This Row],[Note Title]],TBLStructure[[#This Row],[Full Note Ref]]&amp; ": " &amp; TBLStructure[[#This Row],[Note Title]])</f>
        <v>3.1D: Other investments</v>
      </c>
      <c r="J55" s="773" t="b">
        <v>1</v>
      </c>
      <c r="K55" s="3" t="s">
        <v>105</v>
      </c>
      <c r="L55" s="3" t="s">
        <v>50</v>
      </c>
      <c r="M5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FPO3.1</v>
      </c>
      <c r="N55" s="3" t="s">
        <v>106</v>
      </c>
      <c r="O55" s="3" t="b">
        <f ca="1">TBLStructure[[#This Row],[Current Sheet Name]]=TBLStructure[[#This Row],[Sheet Name]]</f>
        <v>1</v>
      </c>
      <c r="P55" s="3" t="s">
        <v>51</v>
      </c>
      <c r="Q55" s="3">
        <v>2</v>
      </c>
    </row>
    <row r="56" spans="1:17" x14ac:dyDescent="0.2">
      <c r="A56" s="3">
        <v>59</v>
      </c>
      <c r="B56" s="3" t="s">
        <v>102</v>
      </c>
      <c r="C5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6" s="3" t="s">
        <v>103</v>
      </c>
      <c r="E5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56" s="3" t="s">
        <v>110</v>
      </c>
      <c r="G5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56" s="772" t="str">
        <f ca="1">IF(TBLStructure[[#This Row],[Section]]="Primary",TBLStructure[[#This Row],[Note Title]],TBLStructure[[#This Row],[Number]]&amp;"."&amp;TBLStructure[[#This Row],[Sub Number]]&amp;TBLStructure[[#This Row],[Note Reference]])</f>
        <v>3.1E</v>
      </c>
      <c r="I56" s="3" t="str">
        <f ca="1">IF(TBLStructure[[#This Row],[Section]]="Primary",TBLStructure[[#This Row],[Note Title]],TBLStructure[[#This Row],[Full Note Ref]]&amp; ": " &amp; TBLStructure[[#This Row],[Note Title]])</f>
        <v>3.1E: Other financial assets</v>
      </c>
      <c r="J56" s="773" t="b">
        <v>1</v>
      </c>
      <c r="K56" s="3" t="s">
        <v>105</v>
      </c>
      <c r="L56" s="3" t="s">
        <v>50</v>
      </c>
      <c r="M5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FPO3.1</v>
      </c>
      <c r="N56" s="3" t="s">
        <v>106</v>
      </c>
      <c r="O56" s="3" t="b">
        <f ca="1">TBLStructure[[#This Row],[Current Sheet Name]]=TBLStructure[[#This Row],[Sheet Name]]</f>
        <v>1</v>
      </c>
      <c r="P56" s="3" t="s">
        <v>51</v>
      </c>
      <c r="Q56" s="3">
        <v>2</v>
      </c>
    </row>
    <row r="57" spans="1:17" x14ac:dyDescent="0.2">
      <c r="A57" s="3">
        <v>60</v>
      </c>
      <c r="B57" s="3" t="s">
        <v>102</v>
      </c>
      <c r="C5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7" s="3" t="s">
        <v>111</v>
      </c>
      <c r="E5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57" s="3" t="s">
        <v>112</v>
      </c>
      <c r="G5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57" s="772" t="str">
        <f ca="1">IF(TBLStructure[[#This Row],[Section]]="Primary",TBLStructure[[#This Row],[Note Title]],TBLStructure[[#This Row],[Number]]&amp;"."&amp;TBLStructure[[#This Row],[Sub Number]]&amp;TBLStructure[[#This Row],[Note Reference]])</f>
        <v>3.2A</v>
      </c>
      <c r="I57" s="3" t="str">
        <f ca="1">IF(TBLStructure[[#This Row],[Section]]="Primary",TBLStructure[[#This Row],[Note Title]],TBLStructure[[#This Row],[Full Note Ref]]&amp; ": " &amp; TBLStructure[[#This Row],[Note Title]])</f>
        <v>3.2A: Reconciliation of the opening and closing balances of property, plant and equipment and intangibles</v>
      </c>
      <c r="J57" s="773" t="b">
        <v>1</v>
      </c>
      <c r="K57" s="3" t="s">
        <v>113</v>
      </c>
      <c r="L57" s="3" t="s">
        <v>50</v>
      </c>
      <c r="M5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FPOPPE3.2</v>
      </c>
      <c r="N57" s="3" t="s">
        <v>114</v>
      </c>
      <c r="O57" s="3" t="b">
        <f ca="1">TBLStructure[[#This Row],[Current Sheet Name]]=TBLStructure[[#This Row],[Sheet Name]]</f>
        <v>1</v>
      </c>
      <c r="P57" s="3" t="s">
        <v>115</v>
      </c>
      <c r="Q57" s="3">
        <v>2</v>
      </c>
    </row>
    <row r="58" spans="1:17" x14ac:dyDescent="0.2">
      <c r="A58" s="3">
        <v>61</v>
      </c>
      <c r="B58" s="3" t="s">
        <v>102</v>
      </c>
      <c r="C5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8" s="3" t="s">
        <v>111</v>
      </c>
      <c r="E5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58" s="3" t="s">
        <v>112</v>
      </c>
      <c r="G5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58" s="772" t="str">
        <f ca="1">IF(TBLStructure[[#This Row],[Section]]="Primary",TBLStructure[[#This Row],[Note Title]],TBLStructure[[#This Row],[Number]]&amp;"."&amp;TBLStructure[[#This Row],[Sub Number]]&amp;TBLStructure[[#This Row],[Note Reference]])</f>
        <v>3.2A</v>
      </c>
      <c r="I58" s="3" t="str">
        <f ca="1">IF(TBLStructure[[#This Row],[Section]]="Primary",TBLStructure[[#This Row],[Note Title]],TBLStructure[[#This Row],[Full Note Ref]]&amp; ": " &amp; TBLStructure[[#This Row],[Note Title]])</f>
        <v>3.2A: Reconciliation of the opening and closing balances of property, plant and equipment and intangibles</v>
      </c>
      <c r="J58" s="773" t="b">
        <v>1</v>
      </c>
      <c r="K58" s="3" t="s">
        <v>116</v>
      </c>
      <c r="L58" s="3" t="s">
        <v>50</v>
      </c>
      <c r="M5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FPOPPEA3.2</v>
      </c>
      <c r="N58" s="3" t="s">
        <v>117</v>
      </c>
      <c r="O58" s="3" t="b">
        <f ca="1">TBLStructure[[#This Row],[Current Sheet Name]]=TBLStructure[[#This Row],[Sheet Name]]</f>
        <v>1</v>
      </c>
      <c r="P58" s="3" t="s">
        <v>51</v>
      </c>
      <c r="Q58" s="3">
        <v>2</v>
      </c>
    </row>
    <row r="59" spans="1:17" x14ac:dyDescent="0.2">
      <c r="A59" s="3">
        <v>63</v>
      </c>
      <c r="B59" s="3" t="s">
        <v>102</v>
      </c>
      <c r="C5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59" s="3" t="s">
        <v>111</v>
      </c>
      <c r="E5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59" s="3" t="s">
        <v>119</v>
      </c>
      <c r="G5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59" s="772" t="str">
        <f ca="1">IF(TBLStructure[[#This Row],[Section]]="Primary",TBLStructure[[#This Row],[Note Title]],TBLStructure[[#This Row],[Number]]&amp;"."&amp;TBLStructure[[#This Row],[Sub Number]]&amp;TBLStructure[[#This Row],[Note Reference]])</f>
        <v>3.2B</v>
      </c>
      <c r="I59" s="3" t="str">
        <f ca="1">IF(TBLStructure[[#This Row],[Section]]="Primary",TBLStructure[[#This Row],[Note Title]],TBLStructure[[#This Row],[Full Note Ref]]&amp; ": " &amp; TBLStructure[[#This Row],[Note Title]])</f>
        <v>3.2B: Inventories</v>
      </c>
      <c r="J59" s="773" t="b">
        <v>1</v>
      </c>
      <c r="K59" s="3" t="s">
        <v>105</v>
      </c>
      <c r="L59" s="3" t="s">
        <v>50</v>
      </c>
      <c r="M5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FPO3.2</v>
      </c>
      <c r="N59" s="3" t="s">
        <v>118</v>
      </c>
      <c r="O59" s="3" t="b">
        <f ca="1">TBLStructure[[#This Row],[Current Sheet Name]]=TBLStructure[[#This Row],[Sheet Name]]</f>
        <v>1</v>
      </c>
      <c r="P59" s="3" t="s">
        <v>51</v>
      </c>
      <c r="Q59" s="3">
        <v>2</v>
      </c>
    </row>
    <row r="60" spans="1:17" x14ac:dyDescent="0.2">
      <c r="A60" s="3">
        <v>65</v>
      </c>
      <c r="B60" s="3" t="s">
        <v>102</v>
      </c>
      <c r="C6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0" s="3" t="s">
        <v>111</v>
      </c>
      <c r="E6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60" s="3" t="s">
        <v>120</v>
      </c>
      <c r="G6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60" s="772" t="str">
        <f ca="1">IF(TBLStructure[[#This Row],[Section]]="Primary",TBLStructure[[#This Row],[Note Title]],TBLStructure[[#This Row],[Number]]&amp;"."&amp;TBLStructure[[#This Row],[Sub Number]]&amp;TBLStructure[[#This Row],[Note Reference]])</f>
        <v>3.2C</v>
      </c>
      <c r="I60" s="3" t="str">
        <f ca="1">IF(TBLStructure[[#This Row],[Section]]="Primary",TBLStructure[[#This Row],[Note Title]],TBLStructure[[#This Row],[Full Note Ref]]&amp; ": " &amp; TBLStructure[[#This Row],[Note Title]])</f>
        <v>3.2C: Other non-financial assets</v>
      </c>
      <c r="J60" s="773" t="b">
        <v>1</v>
      </c>
      <c r="K60" s="3" t="s">
        <v>105</v>
      </c>
      <c r="L60" s="3" t="s">
        <v>50</v>
      </c>
      <c r="M6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FPO3.2</v>
      </c>
      <c r="N60" s="3" t="s">
        <v>118</v>
      </c>
      <c r="O60" s="3" t="b">
        <f ca="1">TBLStructure[[#This Row],[Current Sheet Name]]=TBLStructure[[#This Row],[Sheet Name]]</f>
        <v>1</v>
      </c>
      <c r="P60" s="3" t="s">
        <v>51</v>
      </c>
      <c r="Q60" s="3">
        <v>2</v>
      </c>
    </row>
    <row r="61" spans="1:17" x14ac:dyDescent="0.2">
      <c r="A61" s="3">
        <v>66</v>
      </c>
      <c r="B61" s="3" t="s">
        <v>102</v>
      </c>
      <c r="C6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1" s="3" t="s">
        <v>121</v>
      </c>
      <c r="E6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61" s="3" t="s">
        <v>69</v>
      </c>
      <c r="G6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61" s="772" t="str">
        <f ca="1">IF(TBLStructure[[#This Row],[Section]]="Primary",TBLStructure[[#This Row],[Note Title]],TBLStructure[[#This Row],[Number]]&amp;"."&amp;TBLStructure[[#This Row],[Sub Number]]&amp;TBLStructure[[#This Row],[Note Reference]])</f>
        <v>3.3A</v>
      </c>
      <c r="I61" s="3" t="str">
        <f ca="1">IF(TBLStructure[[#This Row],[Section]]="Primary",TBLStructure[[#This Row],[Note Title]],TBLStructure[[#This Row],[Full Note Ref]]&amp; ": " &amp; TBLStructure[[#This Row],[Note Title]])</f>
        <v>3.3A: Suppliers</v>
      </c>
      <c r="J61" s="773" t="b">
        <v>1</v>
      </c>
      <c r="K61" s="3" t="s">
        <v>105</v>
      </c>
      <c r="L61" s="3" t="s">
        <v>50</v>
      </c>
      <c r="M6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FPO3.3</v>
      </c>
      <c r="N61" s="3" t="s">
        <v>122</v>
      </c>
      <c r="O61" s="3" t="b">
        <f ca="1">TBLStructure[[#This Row],[Current Sheet Name]]=TBLStructure[[#This Row],[Sheet Name]]</f>
        <v>1</v>
      </c>
      <c r="P61" s="3" t="s">
        <v>51</v>
      </c>
      <c r="Q61" s="3">
        <v>2</v>
      </c>
    </row>
    <row r="62" spans="1:17" x14ac:dyDescent="0.2">
      <c r="A62" s="3">
        <v>67</v>
      </c>
      <c r="B62" s="3" t="s">
        <v>102</v>
      </c>
      <c r="C6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2" s="3" t="s">
        <v>121</v>
      </c>
      <c r="E6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62" s="3" t="s">
        <v>92</v>
      </c>
      <c r="G6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62" s="772" t="str">
        <f ca="1">IF(TBLStructure[[#This Row],[Section]]="Primary",TBLStructure[[#This Row],[Note Title]],TBLStructure[[#This Row],[Number]]&amp;"."&amp;TBLStructure[[#This Row],[Sub Number]]&amp;TBLStructure[[#This Row],[Note Reference]])</f>
        <v>3.3B</v>
      </c>
      <c r="I62" s="3" t="str">
        <f ca="1">IF(TBLStructure[[#This Row],[Section]]="Primary",TBLStructure[[#This Row],[Note Title]],TBLStructure[[#This Row],[Full Note Ref]]&amp; ": " &amp; TBLStructure[[#This Row],[Note Title]])</f>
        <v>3.3B: Subsidies</v>
      </c>
      <c r="J62" s="773" t="b">
        <v>1</v>
      </c>
      <c r="K62" s="3" t="s">
        <v>105</v>
      </c>
      <c r="L62" s="3" t="s">
        <v>50</v>
      </c>
      <c r="M6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FPO3.3</v>
      </c>
      <c r="N62" s="3" t="s">
        <v>122</v>
      </c>
      <c r="O62" s="3" t="b">
        <f ca="1">TBLStructure[[#This Row],[Current Sheet Name]]=TBLStructure[[#This Row],[Sheet Name]]</f>
        <v>1</v>
      </c>
      <c r="P62" s="3" t="s">
        <v>51</v>
      </c>
      <c r="Q62" s="3">
        <v>2</v>
      </c>
    </row>
    <row r="63" spans="1:17" x14ac:dyDescent="0.2">
      <c r="A63" s="3">
        <v>68</v>
      </c>
      <c r="B63" s="3" t="s">
        <v>102</v>
      </c>
      <c r="C6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3" s="3" t="s">
        <v>121</v>
      </c>
      <c r="E6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63" s="3" t="s">
        <v>93</v>
      </c>
      <c r="G6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63" s="772" t="str">
        <f ca="1">IF(TBLStructure[[#This Row],[Section]]="Primary",TBLStructure[[#This Row],[Note Title]],TBLStructure[[#This Row],[Number]]&amp;"."&amp;TBLStructure[[#This Row],[Sub Number]]&amp;TBLStructure[[#This Row],[Note Reference]])</f>
        <v>3.3C</v>
      </c>
      <c r="I63" s="3" t="str">
        <f ca="1">IF(TBLStructure[[#This Row],[Section]]="Primary",TBLStructure[[#This Row],[Note Title]],TBLStructure[[#This Row],[Full Note Ref]]&amp; ": " &amp; TBLStructure[[#This Row],[Note Title]])</f>
        <v>3.3C: Personal benefits</v>
      </c>
      <c r="J63" s="773" t="b">
        <v>1</v>
      </c>
      <c r="K63" s="3" t="s">
        <v>105</v>
      </c>
      <c r="L63" s="3" t="s">
        <v>50</v>
      </c>
      <c r="M6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FPO3.3</v>
      </c>
      <c r="N63" s="3" t="s">
        <v>122</v>
      </c>
      <c r="O63" s="3" t="b">
        <f ca="1">TBLStructure[[#This Row],[Current Sheet Name]]=TBLStructure[[#This Row],[Sheet Name]]</f>
        <v>1</v>
      </c>
      <c r="P63" s="3" t="s">
        <v>51</v>
      </c>
      <c r="Q63" s="3">
        <v>2</v>
      </c>
    </row>
    <row r="64" spans="1:17" x14ac:dyDescent="0.2">
      <c r="A64" s="3">
        <v>69</v>
      </c>
      <c r="B64" s="3" t="s">
        <v>102</v>
      </c>
      <c r="C6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4" s="3" t="s">
        <v>121</v>
      </c>
      <c r="E6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64" s="3" t="s">
        <v>70</v>
      </c>
      <c r="G6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64" s="772" t="str">
        <f ca="1">IF(TBLStructure[[#This Row],[Section]]="Primary",TBLStructure[[#This Row],[Note Title]],TBLStructure[[#This Row],[Number]]&amp;"."&amp;TBLStructure[[#This Row],[Sub Number]]&amp;TBLStructure[[#This Row],[Note Reference]])</f>
        <v>3.3D</v>
      </c>
      <c r="I64" s="3" t="str">
        <f ca="1">IF(TBLStructure[[#This Row],[Section]]="Primary",TBLStructure[[#This Row],[Note Title]],TBLStructure[[#This Row],[Full Note Ref]]&amp; ": " &amp; TBLStructure[[#This Row],[Note Title]])</f>
        <v>3.3D: Grants</v>
      </c>
      <c r="J64" s="773" t="b">
        <v>1</v>
      </c>
      <c r="K64" s="3" t="s">
        <v>105</v>
      </c>
      <c r="L64" s="3" t="s">
        <v>50</v>
      </c>
      <c r="M6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FPO3.3</v>
      </c>
      <c r="N64" s="3" t="s">
        <v>122</v>
      </c>
      <c r="O64" s="3" t="b">
        <f ca="1">TBLStructure[[#This Row],[Current Sheet Name]]=TBLStructure[[#This Row],[Sheet Name]]</f>
        <v>1</v>
      </c>
      <c r="P64" s="3" t="s">
        <v>51</v>
      </c>
      <c r="Q64" s="3">
        <v>2</v>
      </c>
    </row>
    <row r="65" spans="1:17" x14ac:dyDescent="0.2">
      <c r="A65" s="3">
        <v>71</v>
      </c>
      <c r="B65" s="3" t="s">
        <v>102</v>
      </c>
      <c r="C6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5" s="3" t="s">
        <v>121</v>
      </c>
      <c r="E6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65" s="3" t="s">
        <v>123</v>
      </c>
      <c r="G6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65" s="772" t="str">
        <f ca="1">IF(TBLStructure[[#This Row],[Section]]="Primary",TBLStructure[[#This Row],[Note Title]],TBLStructure[[#This Row],[Number]]&amp;"."&amp;TBLStructure[[#This Row],[Sub Number]]&amp;TBLStructure[[#This Row],[Note Reference]])</f>
        <v>3.3E</v>
      </c>
      <c r="I65" s="3" t="str">
        <f ca="1">IF(TBLStructure[[#This Row],[Section]]="Primary",TBLStructure[[#This Row],[Note Title]],TBLStructure[[#This Row],[Full Note Ref]]&amp; ": " &amp; TBLStructure[[#This Row],[Note Title]])</f>
        <v>3.3E: Other payables</v>
      </c>
      <c r="J65" s="773" t="b">
        <v>1</v>
      </c>
      <c r="K65" s="3" t="s">
        <v>105</v>
      </c>
      <c r="L65" s="3" t="s">
        <v>50</v>
      </c>
      <c r="M6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FPO3.3</v>
      </c>
      <c r="N65" s="3" t="s">
        <v>122</v>
      </c>
      <c r="O65" s="3" t="b">
        <f ca="1">TBLStructure[[#This Row],[Current Sheet Name]]=TBLStructure[[#This Row],[Sheet Name]]</f>
        <v>1</v>
      </c>
      <c r="P65" s="3" t="s">
        <v>51</v>
      </c>
      <c r="Q65" s="3">
        <v>2</v>
      </c>
    </row>
    <row r="66" spans="1:17" x14ac:dyDescent="0.2">
      <c r="A66" s="3">
        <v>73</v>
      </c>
      <c r="B66" s="3" t="s">
        <v>102</v>
      </c>
      <c r="C6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6" s="3" t="s">
        <v>124</v>
      </c>
      <c r="E6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66" s="3" t="s">
        <v>127</v>
      </c>
      <c r="G6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66" s="772" t="str">
        <f ca="1">IF(TBLStructure[[#This Row],[Section]]="Primary",TBLStructure[[#This Row],[Note Title]],TBLStructure[[#This Row],[Number]]&amp;"."&amp;TBLStructure[[#This Row],[Sub Number]]&amp;TBLStructure[[#This Row],[Note Reference]])</f>
        <v>3.4A</v>
      </c>
      <c r="I66" s="3" t="str">
        <f ca="1">IF(TBLStructure[[#This Row],[Section]]="Primary",TBLStructure[[#This Row],[Note Title]],TBLStructure[[#This Row],[Full Note Ref]]&amp; ": " &amp; TBLStructure[[#This Row],[Note Title]])</f>
        <v>3.4A: Leases</v>
      </c>
      <c r="J66" s="773" t="b">
        <v>1</v>
      </c>
      <c r="K66" s="3" t="s">
        <v>105</v>
      </c>
      <c r="L66" s="3" t="s">
        <v>50</v>
      </c>
      <c r="M6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FPO3.4</v>
      </c>
      <c r="N66" s="3" t="s">
        <v>126</v>
      </c>
      <c r="O66" s="3" t="b">
        <f ca="1">TBLStructure[[#This Row],[Current Sheet Name]]=TBLStructure[[#This Row],[Sheet Name]]</f>
        <v>1</v>
      </c>
      <c r="P66" s="3" t="s">
        <v>51</v>
      </c>
      <c r="Q66" s="3">
        <v>2</v>
      </c>
    </row>
    <row r="67" spans="1:17" x14ac:dyDescent="0.2">
      <c r="A67" s="3">
        <v>75</v>
      </c>
      <c r="B67" s="3" t="s">
        <v>102</v>
      </c>
      <c r="C6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7" s="3" t="s">
        <v>124</v>
      </c>
      <c r="E6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67" s="3" t="s">
        <v>129</v>
      </c>
      <c r="G6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67" s="772" t="str">
        <f ca="1">IF(TBLStructure[[#This Row],[Section]]="Primary",TBLStructure[[#This Row],[Note Title]],TBLStructure[[#This Row],[Number]]&amp;"."&amp;TBLStructure[[#This Row],[Sub Number]]&amp;TBLStructure[[#This Row],[Note Reference]])</f>
        <v>3.4B</v>
      </c>
      <c r="I67" s="3" t="str">
        <f ca="1">IF(TBLStructure[[#This Row],[Section]]="Primary",TBLStructure[[#This Row],[Note Title]],TBLStructure[[#This Row],[Full Note Ref]]&amp; ": " &amp; TBLStructure[[#This Row],[Note Title]])</f>
        <v>3.4B: Other interest bearing liabilities</v>
      </c>
      <c r="J67" s="773" t="b">
        <v>1</v>
      </c>
      <c r="K67" s="3" t="s">
        <v>105</v>
      </c>
      <c r="L67" s="3" t="s">
        <v>50</v>
      </c>
      <c r="M6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FPO3.4</v>
      </c>
      <c r="N67" s="3" t="s">
        <v>126</v>
      </c>
      <c r="O67" s="3" t="b">
        <f ca="1">TBLStructure[[#This Row],[Current Sheet Name]]=TBLStructure[[#This Row],[Sheet Name]]</f>
        <v>1</v>
      </c>
      <c r="P67" s="3" t="s">
        <v>51</v>
      </c>
      <c r="Q67" s="3">
        <v>2</v>
      </c>
    </row>
    <row r="68" spans="1:17" x14ac:dyDescent="0.2">
      <c r="A68" s="3">
        <v>77</v>
      </c>
      <c r="B68" s="3" t="s">
        <v>102</v>
      </c>
      <c r="C6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3</v>
      </c>
      <c r="D68" s="3" t="s">
        <v>130</v>
      </c>
      <c r="E6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5</v>
      </c>
      <c r="F68" s="3" t="s">
        <v>132</v>
      </c>
      <c r="G6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68" s="772" t="str">
        <f ca="1">IF(TBLStructure[[#This Row],[Section]]="Primary",TBLStructure[[#This Row],[Note Title]],TBLStructure[[#This Row],[Number]]&amp;"."&amp;TBLStructure[[#This Row],[Sub Number]]&amp;TBLStructure[[#This Row],[Note Reference]])</f>
        <v>3.5A</v>
      </c>
      <c r="I68" s="3" t="str">
        <f ca="1">IF(TBLStructure[[#This Row],[Section]]="Primary",TBLStructure[[#This Row],[Note Title]],TBLStructure[[#This Row],[Full Note Ref]]&amp; ": " &amp; TBLStructure[[#This Row],[Note Title]])</f>
        <v>3.5A: Other provisions</v>
      </c>
      <c r="J68" s="773" t="b">
        <v>1</v>
      </c>
      <c r="K68" s="3" t="s">
        <v>105</v>
      </c>
      <c r="L68" s="3" t="s">
        <v>50</v>
      </c>
      <c r="M6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FPO3.5</v>
      </c>
      <c r="N68" s="3" t="s">
        <v>131</v>
      </c>
      <c r="O68" s="3" t="b">
        <f ca="1">TBLStructure[[#This Row],[Current Sheet Name]]=TBLStructure[[#This Row],[Sheet Name]]</f>
        <v>1</v>
      </c>
      <c r="P68" s="3" t="s">
        <v>51</v>
      </c>
      <c r="Q68" s="3">
        <v>2</v>
      </c>
    </row>
    <row r="69" spans="1:17" x14ac:dyDescent="0.2">
      <c r="A69" s="3">
        <v>78</v>
      </c>
      <c r="B69" s="3" t="s">
        <v>133</v>
      </c>
      <c r="C6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69" s="3" t="s">
        <v>134</v>
      </c>
      <c r="E6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69" s="3" t="s">
        <v>104</v>
      </c>
      <c r="G6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69" s="772" t="str">
        <f ca="1">IF(TBLStructure[[#This Row],[Section]]="Primary",TBLStructure[[#This Row],[Note Title]],TBLStructure[[#This Row],[Number]]&amp;"."&amp;TBLStructure[[#This Row],[Sub Number]]&amp;TBLStructure[[#This Row],[Note Reference]])</f>
        <v>4.1A</v>
      </c>
      <c r="I69" s="3" t="str">
        <f ca="1">IF(TBLStructure[[#This Row],[Section]]="Primary",TBLStructure[[#This Row],[Note Title]],TBLStructure[[#This Row],[Full Note Ref]]&amp; ": " &amp; TBLStructure[[#This Row],[Note Title]])</f>
        <v>4.1A: Cash and cash equivalents</v>
      </c>
      <c r="J69" s="773" t="b">
        <v>1</v>
      </c>
      <c r="K69" s="3" t="s">
        <v>105</v>
      </c>
      <c r="L69" s="3" t="s">
        <v>57</v>
      </c>
      <c r="M6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69" s="3" t="s">
        <v>135</v>
      </c>
      <c r="O69" s="3" t="b">
        <f ca="1">TBLStructure[[#This Row],[Current Sheet Name]]=TBLStructure[[#This Row],[Sheet Name]]</f>
        <v>1</v>
      </c>
      <c r="P69" s="3" t="s">
        <v>51</v>
      </c>
      <c r="Q69" s="3">
        <v>2</v>
      </c>
    </row>
    <row r="70" spans="1:17" x14ac:dyDescent="0.2">
      <c r="A70" s="3">
        <v>79</v>
      </c>
      <c r="B70" s="3" t="s">
        <v>133</v>
      </c>
      <c r="C7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0" s="3" t="s">
        <v>134</v>
      </c>
      <c r="E7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70" s="3" t="s">
        <v>136</v>
      </c>
      <c r="G7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70" s="772" t="str">
        <f ca="1">IF(TBLStructure[[#This Row],[Section]]="Primary",TBLStructure[[#This Row],[Note Title]],TBLStructure[[#This Row],[Number]]&amp;"."&amp;TBLStructure[[#This Row],[Sub Number]]&amp;TBLStructure[[#This Row],[Note Reference]])</f>
        <v>4.1B</v>
      </c>
      <c r="I70" s="3" t="str">
        <f ca="1">IF(TBLStructure[[#This Row],[Section]]="Primary",TBLStructure[[#This Row],[Note Title]],TBLStructure[[#This Row],[Full Note Ref]]&amp; ": " &amp; TBLStructure[[#This Row],[Note Title]])</f>
        <v>4.1B: Taxation receivables</v>
      </c>
      <c r="J70" s="773" t="b">
        <v>1</v>
      </c>
      <c r="K70" s="3" t="s">
        <v>105</v>
      </c>
      <c r="L70" s="3" t="s">
        <v>57</v>
      </c>
      <c r="M7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70" s="3" t="s">
        <v>135</v>
      </c>
      <c r="O70" s="3" t="b">
        <f ca="1">TBLStructure[[#This Row],[Current Sheet Name]]=TBLStructure[[#This Row],[Sheet Name]]</f>
        <v>1</v>
      </c>
      <c r="P70" s="3" t="s">
        <v>51</v>
      </c>
      <c r="Q70" s="3">
        <v>2</v>
      </c>
    </row>
    <row r="71" spans="1:17" x14ac:dyDescent="0.2">
      <c r="A71" s="3">
        <v>80</v>
      </c>
      <c r="B71" s="3" t="s">
        <v>133</v>
      </c>
      <c r="C7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1" s="3" t="s">
        <v>134</v>
      </c>
      <c r="E7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71" s="3" t="s">
        <v>107</v>
      </c>
      <c r="G7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71" s="772" t="str">
        <f ca="1">IF(TBLStructure[[#This Row],[Section]]="Primary",TBLStructure[[#This Row],[Note Title]],TBLStructure[[#This Row],[Number]]&amp;"."&amp;TBLStructure[[#This Row],[Sub Number]]&amp;TBLStructure[[#This Row],[Note Reference]])</f>
        <v>4.1C</v>
      </c>
      <c r="I71" s="3" t="str">
        <f ca="1">IF(TBLStructure[[#This Row],[Section]]="Primary",TBLStructure[[#This Row],[Note Title]],TBLStructure[[#This Row],[Full Note Ref]]&amp; ": " &amp; TBLStructure[[#This Row],[Note Title]])</f>
        <v>4.1C: Trade and other receivables</v>
      </c>
      <c r="J71" s="773" t="b">
        <v>1</v>
      </c>
      <c r="K71" s="3" t="s">
        <v>105</v>
      </c>
      <c r="L71" s="3" t="s">
        <v>57</v>
      </c>
      <c r="M7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71" s="3" t="s">
        <v>135</v>
      </c>
      <c r="O71" s="3" t="b">
        <f ca="1">TBLStructure[[#This Row],[Current Sheet Name]]=TBLStructure[[#This Row],[Sheet Name]]</f>
        <v>1</v>
      </c>
      <c r="P71" s="3" t="s">
        <v>51</v>
      </c>
      <c r="Q71" s="3">
        <v>2</v>
      </c>
    </row>
    <row r="72" spans="1:17" x14ac:dyDescent="0.2">
      <c r="A72" s="3">
        <v>81</v>
      </c>
      <c r="B72" s="3" t="s">
        <v>133</v>
      </c>
      <c r="C7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2" s="3" t="s">
        <v>134</v>
      </c>
      <c r="E7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72" s="3" t="s">
        <v>108</v>
      </c>
      <c r="G7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72" s="772" t="str">
        <f ca="1">IF(TBLStructure[[#This Row],[Section]]="Primary",TBLStructure[[#This Row],[Note Title]],TBLStructure[[#This Row],[Number]]&amp;"."&amp;TBLStructure[[#This Row],[Sub Number]]&amp;TBLStructure[[#This Row],[Note Reference]])</f>
        <v>4.1D</v>
      </c>
      <c r="I72" s="3" t="str">
        <f ca="1">IF(TBLStructure[[#This Row],[Section]]="Primary",TBLStructure[[#This Row],[Note Title]],TBLStructure[[#This Row],[Full Note Ref]]&amp; ": " &amp; TBLStructure[[#This Row],[Note Title]])</f>
        <v>4.1D: Equity accounted investments</v>
      </c>
      <c r="J72" s="773" t="b">
        <v>1</v>
      </c>
      <c r="K72" s="3" t="s">
        <v>105</v>
      </c>
      <c r="L72" s="3" t="s">
        <v>57</v>
      </c>
      <c r="M7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72" s="3" t="s">
        <v>135</v>
      </c>
      <c r="O72" s="3" t="b">
        <f ca="1">TBLStructure[[#This Row],[Current Sheet Name]]=TBLStructure[[#This Row],[Sheet Name]]</f>
        <v>1</v>
      </c>
      <c r="P72" s="3" t="s">
        <v>51</v>
      </c>
      <c r="Q72" s="3">
        <v>2</v>
      </c>
    </row>
    <row r="73" spans="1:17" x14ac:dyDescent="0.2">
      <c r="A73" s="3">
        <v>82</v>
      </c>
      <c r="B73" s="3" t="s">
        <v>133</v>
      </c>
      <c r="C7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3" s="3" t="s">
        <v>134</v>
      </c>
      <c r="E7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73" s="3" t="s">
        <v>109</v>
      </c>
      <c r="G7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73" s="772" t="str">
        <f ca="1">IF(TBLStructure[[#This Row],[Section]]="Primary",TBLStructure[[#This Row],[Note Title]],TBLStructure[[#This Row],[Number]]&amp;"."&amp;TBLStructure[[#This Row],[Sub Number]]&amp;TBLStructure[[#This Row],[Note Reference]])</f>
        <v>4.1E</v>
      </c>
      <c r="I73" s="3" t="str">
        <f ca="1">IF(TBLStructure[[#This Row],[Section]]="Primary",TBLStructure[[#This Row],[Note Title]],TBLStructure[[#This Row],[Full Note Ref]]&amp; ": " &amp; TBLStructure[[#This Row],[Note Title]])</f>
        <v>4.1E: Other investments</v>
      </c>
      <c r="J73" s="773" t="b">
        <v>1</v>
      </c>
      <c r="K73" s="3" t="s">
        <v>105</v>
      </c>
      <c r="L73" s="3" t="s">
        <v>57</v>
      </c>
      <c r="M7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73" s="3" t="s">
        <v>135</v>
      </c>
      <c r="O73" s="3" t="b">
        <f ca="1">TBLStructure[[#This Row],[Current Sheet Name]]=TBLStructure[[#This Row],[Sheet Name]]</f>
        <v>1</v>
      </c>
      <c r="P73" s="3" t="s">
        <v>51</v>
      </c>
      <c r="Q73" s="3">
        <v>2</v>
      </c>
    </row>
    <row r="74" spans="1:17" x14ac:dyDescent="0.2">
      <c r="A74" s="3">
        <v>83</v>
      </c>
      <c r="B74" s="3" t="s">
        <v>133</v>
      </c>
      <c r="C7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4" s="3" t="s">
        <v>134</v>
      </c>
      <c r="E7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74" s="3" t="s">
        <v>110</v>
      </c>
      <c r="G7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F</v>
      </c>
      <c r="H74" s="772" t="str">
        <f ca="1">IF(TBLStructure[[#This Row],[Section]]="Primary",TBLStructure[[#This Row],[Note Title]],TBLStructure[[#This Row],[Number]]&amp;"."&amp;TBLStructure[[#This Row],[Sub Number]]&amp;TBLStructure[[#This Row],[Note Reference]])</f>
        <v>4.1F</v>
      </c>
      <c r="I74" s="3" t="str">
        <f ca="1">IF(TBLStructure[[#This Row],[Section]]="Primary",TBLStructure[[#This Row],[Note Title]],TBLStructure[[#This Row],[Full Note Ref]]&amp; ": " &amp; TBLStructure[[#This Row],[Note Title]])</f>
        <v>4.1F: Other financial assets</v>
      </c>
      <c r="J74" s="773" t="b">
        <v>1</v>
      </c>
      <c r="K74" s="3" t="s">
        <v>105</v>
      </c>
      <c r="L74" s="3" t="s">
        <v>57</v>
      </c>
      <c r="M7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FPO4.1</v>
      </c>
      <c r="N74" s="3" t="s">
        <v>135</v>
      </c>
      <c r="O74" s="3" t="b">
        <f ca="1">TBLStructure[[#This Row],[Current Sheet Name]]=TBLStructure[[#This Row],[Sheet Name]]</f>
        <v>1</v>
      </c>
      <c r="P74" s="3" t="s">
        <v>51</v>
      </c>
      <c r="Q74" s="3">
        <v>2</v>
      </c>
    </row>
    <row r="75" spans="1:17" x14ac:dyDescent="0.2">
      <c r="A75" s="3">
        <v>84</v>
      </c>
      <c r="B75" s="3" t="s">
        <v>133</v>
      </c>
      <c r="C7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5" s="3" t="s">
        <v>137</v>
      </c>
      <c r="E7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75" s="3" t="s">
        <v>112</v>
      </c>
      <c r="G7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75" s="772" t="str">
        <f ca="1">IF(TBLStructure[[#This Row],[Section]]="Primary",TBLStructure[[#This Row],[Note Title]],TBLStructure[[#This Row],[Number]]&amp;"."&amp;TBLStructure[[#This Row],[Sub Number]]&amp;TBLStructure[[#This Row],[Note Reference]])</f>
        <v>4.2A</v>
      </c>
      <c r="I75" s="3" t="str">
        <f ca="1">IF(TBLStructure[[#This Row],[Section]]="Primary",TBLStructure[[#This Row],[Note Title]],TBLStructure[[#This Row],[Full Note Ref]]&amp; ": " &amp; TBLStructure[[#This Row],[Note Title]])</f>
        <v>4.2A: Reconciliation of the opening and closing balances of property, plant and equipment and intangibles</v>
      </c>
      <c r="J75" s="773" t="b">
        <v>1</v>
      </c>
      <c r="K75" s="3" t="s">
        <v>113</v>
      </c>
      <c r="L75" s="3" t="s">
        <v>57</v>
      </c>
      <c r="M7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FPOPPE4.2</v>
      </c>
      <c r="N75" s="3" t="s">
        <v>138</v>
      </c>
      <c r="O75" s="3" t="b">
        <f ca="1">TBLStructure[[#This Row],[Current Sheet Name]]=TBLStructure[[#This Row],[Sheet Name]]</f>
        <v>1</v>
      </c>
      <c r="P75" s="3" t="s">
        <v>115</v>
      </c>
      <c r="Q75" s="3">
        <v>2</v>
      </c>
    </row>
    <row r="76" spans="1:17" x14ac:dyDescent="0.2">
      <c r="A76" s="3">
        <v>86</v>
      </c>
      <c r="B76" s="3" t="s">
        <v>133</v>
      </c>
      <c r="C7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6" s="3" t="s">
        <v>137</v>
      </c>
      <c r="E7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76" s="3" t="s">
        <v>119</v>
      </c>
      <c r="G7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76" s="772" t="str">
        <f ca="1">IF(TBLStructure[[#This Row],[Section]]="Primary",TBLStructure[[#This Row],[Note Title]],TBLStructure[[#This Row],[Number]]&amp;"."&amp;TBLStructure[[#This Row],[Sub Number]]&amp;TBLStructure[[#This Row],[Note Reference]])</f>
        <v>4.2B</v>
      </c>
      <c r="I76" s="3" t="str">
        <f ca="1">IF(TBLStructure[[#This Row],[Section]]="Primary",TBLStructure[[#This Row],[Note Title]],TBLStructure[[#This Row],[Full Note Ref]]&amp; ": " &amp; TBLStructure[[#This Row],[Note Title]])</f>
        <v>4.2B: Inventories</v>
      </c>
      <c r="J76" s="773" t="b">
        <v>1</v>
      </c>
      <c r="K76" s="3" t="s">
        <v>105</v>
      </c>
      <c r="L76" s="3" t="s">
        <v>57</v>
      </c>
      <c r="M7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FPO4.2</v>
      </c>
      <c r="N76" s="3" t="s">
        <v>139</v>
      </c>
      <c r="O76" s="3" t="b">
        <f ca="1">TBLStructure[[#This Row],[Current Sheet Name]]=TBLStructure[[#This Row],[Sheet Name]]</f>
        <v>1</v>
      </c>
      <c r="P76" s="3" t="s">
        <v>51</v>
      </c>
      <c r="Q76" s="3">
        <v>2</v>
      </c>
    </row>
    <row r="77" spans="1:17" x14ac:dyDescent="0.2">
      <c r="A77" s="3">
        <v>88</v>
      </c>
      <c r="B77" s="3" t="s">
        <v>133</v>
      </c>
      <c r="C7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7" s="3" t="s">
        <v>137</v>
      </c>
      <c r="E7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77" s="3" t="s">
        <v>120</v>
      </c>
      <c r="G7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77" s="772" t="str">
        <f ca="1">IF(TBLStructure[[#This Row],[Section]]="Primary",TBLStructure[[#This Row],[Note Title]],TBLStructure[[#This Row],[Number]]&amp;"."&amp;TBLStructure[[#This Row],[Sub Number]]&amp;TBLStructure[[#This Row],[Note Reference]])</f>
        <v>4.2C</v>
      </c>
      <c r="I77" s="3" t="str">
        <f ca="1">IF(TBLStructure[[#This Row],[Section]]="Primary",TBLStructure[[#This Row],[Note Title]],TBLStructure[[#This Row],[Full Note Ref]]&amp; ": " &amp; TBLStructure[[#This Row],[Note Title]])</f>
        <v>4.2C: Other non-financial assets</v>
      </c>
      <c r="J77" s="773" t="b">
        <v>1</v>
      </c>
      <c r="K77" s="3" t="s">
        <v>105</v>
      </c>
      <c r="L77" s="3" t="s">
        <v>57</v>
      </c>
      <c r="M7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FPO4.2</v>
      </c>
      <c r="N77" s="3" t="s">
        <v>139</v>
      </c>
      <c r="O77" s="3" t="b">
        <f ca="1">TBLStructure[[#This Row],[Current Sheet Name]]=TBLStructure[[#This Row],[Sheet Name]]</f>
        <v>1</v>
      </c>
      <c r="P77" s="3" t="s">
        <v>51</v>
      </c>
      <c r="Q77" s="3">
        <v>2</v>
      </c>
    </row>
    <row r="78" spans="1:17" x14ac:dyDescent="0.2">
      <c r="A78" s="3">
        <v>90</v>
      </c>
      <c r="B78" s="3" t="s">
        <v>133</v>
      </c>
      <c r="C7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8" s="3" t="s">
        <v>140</v>
      </c>
      <c r="E7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78" s="3" t="s">
        <v>69</v>
      </c>
      <c r="G7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78" s="772" t="str">
        <f ca="1">IF(TBLStructure[[#This Row],[Section]]="Primary",TBLStructure[[#This Row],[Note Title]],TBLStructure[[#This Row],[Number]]&amp;"."&amp;TBLStructure[[#This Row],[Sub Number]]&amp;TBLStructure[[#This Row],[Note Reference]])</f>
        <v>4.3A</v>
      </c>
      <c r="I78" s="3" t="str">
        <f ca="1">IF(TBLStructure[[#This Row],[Section]]="Primary",TBLStructure[[#This Row],[Note Title]],TBLStructure[[#This Row],[Full Note Ref]]&amp; ": " &amp; TBLStructure[[#This Row],[Note Title]])</f>
        <v>4.3A: Suppliers</v>
      </c>
      <c r="J78" s="773" t="b">
        <v>1</v>
      </c>
      <c r="K78" s="3" t="s">
        <v>105</v>
      </c>
      <c r="L78" s="3" t="s">
        <v>57</v>
      </c>
      <c r="M7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FPO4.3</v>
      </c>
      <c r="N78" s="3" t="s">
        <v>141</v>
      </c>
      <c r="O78" s="3" t="b">
        <f ca="1">TBLStructure[[#This Row],[Current Sheet Name]]=TBLStructure[[#This Row],[Sheet Name]]</f>
        <v>1</v>
      </c>
      <c r="P78" s="3" t="s">
        <v>51</v>
      </c>
      <c r="Q78" s="3">
        <v>2</v>
      </c>
    </row>
    <row r="79" spans="1:17" x14ac:dyDescent="0.2">
      <c r="A79" s="3">
        <v>91</v>
      </c>
      <c r="B79" s="3" t="s">
        <v>133</v>
      </c>
      <c r="C7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79" s="3" t="s">
        <v>140</v>
      </c>
      <c r="E7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79" s="3" t="s">
        <v>92</v>
      </c>
      <c r="G7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79" s="772" t="str">
        <f ca="1">IF(TBLStructure[[#This Row],[Section]]="Primary",TBLStructure[[#This Row],[Note Title]],TBLStructure[[#This Row],[Number]]&amp;"."&amp;TBLStructure[[#This Row],[Sub Number]]&amp;TBLStructure[[#This Row],[Note Reference]])</f>
        <v>4.3B</v>
      </c>
      <c r="I79" s="3" t="str">
        <f ca="1">IF(TBLStructure[[#This Row],[Section]]="Primary",TBLStructure[[#This Row],[Note Title]],TBLStructure[[#This Row],[Full Note Ref]]&amp; ": " &amp; TBLStructure[[#This Row],[Note Title]])</f>
        <v>4.3B: Subsidies</v>
      </c>
      <c r="J79" s="773" t="b">
        <v>1</v>
      </c>
      <c r="K79" s="3" t="s">
        <v>105</v>
      </c>
      <c r="L79" s="3" t="s">
        <v>57</v>
      </c>
      <c r="M7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FPO4.3</v>
      </c>
      <c r="N79" s="3" t="s">
        <v>141</v>
      </c>
      <c r="O79" s="3" t="b">
        <f ca="1">TBLStructure[[#This Row],[Current Sheet Name]]=TBLStructure[[#This Row],[Sheet Name]]</f>
        <v>1</v>
      </c>
      <c r="P79" s="3" t="s">
        <v>51</v>
      </c>
      <c r="Q79" s="3">
        <v>2</v>
      </c>
    </row>
    <row r="80" spans="1:17" x14ac:dyDescent="0.2">
      <c r="A80" s="3">
        <v>92</v>
      </c>
      <c r="B80" s="3" t="s">
        <v>133</v>
      </c>
      <c r="C8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0" s="3" t="s">
        <v>140</v>
      </c>
      <c r="E8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80" s="3" t="s">
        <v>93</v>
      </c>
      <c r="G8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80" s="772" t="str">
        <f ca="1">IF(TBLStructure[[#This Row],[Section]]="Primary",TBLStructure[[#This Row],[Note Title]],TBLStructure[[#This Row],[Number]]&amp;"."&amp;TBLStructure[[#This Row],[Sub Number]]&amp;TBLStructure[[#This Row],[Note Reference]])</f>
        <v>4.3C</v>
      </c>
      <c r="I80" s="3" t="str">
        <f ca="1">IF(TBLStructure[[#This Row],[Section]]="Primary",TBLStructure[[#This Row],[Note Title]],TBLStructure[[#This Row],[Full Note Ref]]&amp; ": " &amp; TBLStructure[[#This Row],[Note Title]])</f>
        <v>4.3C: Personal benefits</v>
      </c>
      <c r="J80" s="773" t="b">
        <v>1</v>
      </c>
      <c r="K80" s="3" t="s">
        <v>105</v>
      </c>
      <c r="L80" s="3" t="s">
        <v>57</v>
      </c>
      <c r="M8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FPO4.3</v>
      </c>
      <c r="N80" s="3" t="s">
        <v>141</v>
      </c>
      <c r="O80" s="3" t="b">
        <f ca="1">TBLStructure[[#This Row],[Current Sheet Name]]=TBLStructure[[#This Row],[Sheet Name]]</f>
        <v>1</v>
      </c>
      <c r="P80" s="3" t="s">
        <v>51</v>
      </c>
      <c r="Q80" s="3">
        <v>2</v>
      </c>
    </row>
    <row r="81" spans="1:17" x14ac:dyDescent="0.2">
      <c r="A81" s="3">
        <v>93</v>
      </c>
      <c r="B81" s="3" t="s">
        <v>133</v>
      </c>
      <c r="C8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1" s="3" t="s">
        <v>140</v>
      </c>
      <c r="E8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81" s="3" t="s">
        <v>70</v>
      </c>
      <c r="G8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81" s="772" t="str">
        <f ca="1">IF(TBLStructure[[#This Row],[Section]]="Primary",TBLStructure[[#This Row],[Note Title]],TBLStructure[[#This Row],[Number]]&amp;"."&amp;TBLStructure[[#This Row],[Sub Number]]&amp;TBLStructure[[#This Row],[Note Reference]])</f>
        <v>4.3D</v>
      </c>
      <c r="I81" s="3" t="str">
        <f ca="1">IF(TBLStructure[[#This Row],[Section]]="Primary",TBLStructure[[#This Row],[Note Title]],TBLStructure[[#This Row],[Full Note Ref]]&amp; ": " &amp; TBLStructure[[#This Row],[Note Title]])</f>
        <v>4.3D: Grants</v>
      </c>
      <c r="J81" s="773" t="b">
        <v>1</v>
      </c>
      <c r="K81" s="3" t="s">
        <v>105</v>
      </c>
      <c r="L81" s="3" t="s">
        <v>57</v>
      </c>
      <c r="M8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FPO4.3</v>
      </c>
      <c r="N81" s="3" t="s">
        <v>141</v>
      </c>
      <c r="O81" s="3" t="b">
        <f ca="1">TBLStructure[[#This Row],[Current Sheet Name]]=TBLStructure[[#This Row],[Sheet Name]]</f>
        <v>1</v>
      </c>
      <c r="P81" s="3" t="s">
        <v>51</v>
      </c>
      <c r="Q81" s="3">
        <v>2</v>
      </c>
    </row>
    <row r="82" spans="1:17" x14ac:dyDescent="0.2">
      <c r="A82" s="3">
        <v>94</v>
      </c>
      <c r="B82" s="3" t="s">
        <v>133</v>
      </c>
      <c r="C8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2" s="3" t="s">
        <v>140</v>
      </c>
      <c r="E8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82" s="3" t="s">
        <v>123</v>
      </c>
      <c r="G8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E</v>
      </c>
      <c r="H82" s="772" t="str">
        <f ca="1">IF(TBLStructure[[#This Row],[Section]]="Primary",TBLStructure[[#This Row],[Note Title]],TBLStructure[[#This Row],[Number]]&amp;"."&amp;TBLStructure[[#This Row],[Sub Number]]&amp;TBLStructure[[#This Row],[Note Reference]])</f>
        <v>4.3E</v>
      </c>
      <c r="I82" s="3" t="str">
        <f ca="1">IF(TBLStructure[[#This Row],[Section]]="Primary",TBLStructure[[#This Row],[Note Title]],TBLStructure[[#This Row],[Full Note Ref]]&amp; ": " &amp; TBLStructure[[#This Row],[Note Title]])</f>
        <v>4.3E: Other payables</v>
      </c>
      <c r="J82" s="773" t="b">
        <v>1</v>
      </c>
      <c r="K82" s="3" t="s">
        <v>105</v>
      </c>
      <c r="L82" s="3" t="s">
        <v>57</v>
      </c>
      <c r="M8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FPO4.3</v>
      </c>
      <c r="N82" s="3" t="s">
        <v>141</v>
      </c>
      <c r="O82" s="3" t="b">
        <f ca="1">TBLStructure[[#This Row],[Current Sheet Name]]=TBLStructure[[#This Row],[Sheet Name]]</f>
        <v>1</v>
      </c>
      <c r="P82" s="3" t="s">
        <v>51</v>
      </c>
      <c r="Q82" s="3">
        <v>2</v>
      </c>
    </row>
    <row r="83" spans="1:17" x14ac:dyDescent="0.2">
      <c r="A83" s="3">
        <v>97</v>
      </c>
      <c r="B83" s="3" t="s">
        <v>133</v>
      </c>
      <c r="C8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3" s="3" t="s">
        <v>142</v>
      </c>
      <c r="E8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83" s="3" t="s">
        <v>127</v>
      </c>
      <c r="G8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83" s="772" t="str">
        <f ca="1">IF(TBLStructure[[#This Row],[Section]]="Primary",TBLStructure[[#This Row],[Note Title]],TBLStructure[[#This Row],[Number]]&amp;"."&amp;TBLStructure[[#This Row],[Sub Number]]&amp;TBLStructure[[#This Row],[Note Reference]])</f>
        <v>4.4A</v>
      </c>
      <c r="I83" s="3" t="str">
        <f ca="1">IF(TBLStructure[[#This Row],[Section]]="Primary",TBLStructure[[#This Row],[Note Title]],TBLStructure[[#This Row],[Full Note Ref]]&amp; ": " &amp; TBLStructure[[#This Row],[Note Title]])</f>
        <v>4.4A: Leases</v>
      </c>
      <c r="J83" s="773" t="b">
        <v>1</v>
      </c>
      <c r="K83" s="3" t="s">
        <v>105</v>
      </c>
      <c r="L83" s="3" t="s">
        <v>57</v>
      </c>
      <c r="M8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FPO4.4</v>
      </c>
      <c r="N83" s="3" t="s">
        <v>143</v>
      </c>
      <c r="O83" s="3" t="b">
        <f ca="1">TBLStructure[[#This Row],[Current Sheet Name]]=TBLStructure[[#This Row],[Sheet Name]]</f>
        <v>1</v>
      </c>
      <c r="P83" s="3" t="s">
        <v>51</v>
      </c>
      <c r="Q83" s="3">
        <v>2</v>
      </c>
    </row>
    <row r="84" spans="1:17" x14ac:dyDescent="0.2">
      <c r="A84" s="3">
        <v>99</v>
      </c>
      <c r="B84" s="3" t="s">
        <v>133</v>
      </c>
      <c r="C8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4" s="3" t="s">
        <v>142</v>
      </c>
      <c r="E8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84" s="3" t="s">
        <v>129</v>
      </c>
      <c r="G8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84" s="772" t="str">
        <f ca="1">IF(TBLStructure[[#This Row],[Section]]="Primary",TBLStructure[[#This Row],[Note Title]],TBLStructure[[#This Row],[Number]]&amp;"."&amp;TBLStructure[[#This Row],[Sub Number]]&amp;TBLStructure[[#This Row],[Note Reference]])</f>
        <v>4.4B</v>
      </c>
      <c r="I84" s="3" t="str">
        <f ca="1">IF(TBLStructure[[#This Row],[Section]]="Primary",TBLStructure[[#This Row],[Note Title]],TBLStructure[[#This Row],[Full Note Ref]]&amp; ": " &amp; TBLStructure[[#This Row],[Note Title]])</f>
        <v>4.4B: Other interest bearing liabilities</v>
      </c>
      <c r="J84" s="773" t="b">
        <v>1</v>
      </c>
      <c r="K84" s="3" t="s">
        <v>105</v>
      </c>
      <c r="L84" s="3" t="s">
        <v>57</v>
      </c>
      <c r="M8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FPO4.4</v>
      </c>
      <c r="N84" s="3" t="s">
        <v>143</v>
      </c>
      <c r="O84" s="3" t="b">
        <f ca="1">TBLStructure[[#This Row],[Current Sheet Name]]=TBLStructure[[#This Row],[Sheet Name]]</f>
        <v>1</v>
      </c>
      <c r="P84" s="3" t="s">
        <v>51</v>
      </c>
      <c r="Q84" s="3">
        <v>2</v>
      </c>
    </row>
    <row r="85" spans="1:17" x14ac:dyDescent="0.2">
      <c r="A85" s="3">
        <v>100</v>
      </c>
      <c r="B85" s="3" t="s">
        <v>133</v>
      </c>
      <c r="C8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5" s="3" t="s">
        <v>144</v>
      </c>
      <c r="E8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5</v>
      </c>
      <c r="F85" s="3" t="s">
        <v>145</v>
      </c>
      <c r="G8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85" s="772" t="str">
        <f ca="1">IF(TBLStructure[[#This Row],[Section]]="Primary",TBLStructure[[#This Row],[Note Title]],TBLStructure[[#This Row],[Number]]&amp;"."&amp;TBLStructure[[#This Row],[Sub Number]]&amp;TBLStructure[[#This Row],[Note Reference]])</f>
        <v>4.5A</v>
      </c>
      <c r="I85" s="3" t="str">
        <f ca="1">IF(TBLStructure[[#This Row],[Section]]="Primary",TBLStructure[[#This Row],[Note Title]],TBLStructure[[#This Row],[Full Note Ref]]&amp; ": " &amp; TBLStructure[[#This Row],[Note Title]])</f>
        <v>4.5A: Taxation refunds to be provided for</v>
      </c>
      <c r="J85" s="773" t="b">
        <v>1</v>
      </c>
      <c r="K85" s="3" t="s">
        <v>105</v>
      </c>
      <c r="L85" s="3" t="s">
        <v>57</v>
      </c>
      <c r="M8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FPO4.5</v>
      </c>
      <c r="N85" s="3" t="s">
        <v>146</v>
      </c>
      <c r="O85" s="3" t="b">
        <f ca="1">TBLStructure[[#This Row],[Current Sheet Name]]=TBLStructure[[#This Row],[Sheet Name]]</f>
        <v>1</v>
      </c>
      <c r="P85" s="3" t="s">
        <v>51</v>
      </c>
      <c r="Q85" s="3">
        <v>2</v>
      </c>
    </row>
    <row r="86" spans="1:17" x14ac:dyDescent="0.2">
      <c r="A86" s="3">
        <v>102</v>
      </c>
      <c r="B86" s="3" t="s">
        <v>133</v>
      </c>
      <c r="C8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4</v>
      </c>
      <c r="D86" s="3" t="s">
        <v>144</v>
      </c>
      <c r="E8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5</v>
      </c>
      <c r="F86" s="3" t="s">
        <v>132</v>
      </c>
      <c r="G8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86" s="772" t="str">
        <f ca="1">IF(TBLStructure[[#This Row],[Section]]="Primary",TBLStructure[[#This Row],[Note Title]],TBLStructure[[#This Row],[Number]]&amp;"."&amp;TBLStructure[[#This Row],[Sub Number]]&amp;TBLStructure[[#This Row],[Note Reference]])</f>
        <v>4.5B</v>
      </c>
      <c r="I86" s="3" t="str">
        <f ca="1">IF(TBLStructure[[#This Row],[Section]]="Primary",TBLStructure[[#This Row],[Note Title]],TBLStructure[[#This Row],[Full Note Ref]]&amp; ": " &amp; TBLStructure[[#This Row],[Note Title]])</f>
        <v>4.5B: Other provisions</v>
      </c>
      <c r="J86" s="773" t="b">
        <v>1</v>
      </c>
      <c r="K86" s="3" t="s">
        <v>105</v>
      </c>
      <c r="L86" s="3" t="s">
        <v>57</v>
      </c>
      <c r="M8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FPO4.5</v>
      </c>
      <c r="N86" s="3" t="s">
        <v>146</v>
      </c>
      <c r="O86" s="3" t="b">
        <f ca="1">TBLStructure[[#This Row],[Current Sheet Name]]=TBLStructure[[#This Row],[Sheet Name]]</f>
        <v>1</v>
      </c>
      <c r="P86" s="3" t="s">
        <v>51</v>
      </c>
      <c r="Q86" s="3">
        <v>2</v>
      </c>
    </row>
    <row r="87" spans="1:17" x14ac:dyDescent="0.2">
      <c r="A87" s="3">
        <v>103</v>
      </c>
      <c r="B87" s="3" t="s">
        <v>147</v>
      </c>
      <c r="C8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87" s="3" t="s">
        <v>148</v>
      </c>
      <c r="E8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87" s="3" t="s">
        <v>149</v>
      </c>
      <c r="G8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87" s="772" t="str">
        <f ca="1">IF(TBLStructure[[#This Row],[Section]]="Primary",TBLStructure[[#This Row],[Note Title]],TBLStructure[[#This Row],[Number]]&amp;"."&amp;TBLStructure[[#This Row],[Sub Number]]&amp;TBLStructure[[#This Row],[Note Reference]])</f>
        <v>5.1A</v>
      </c>
      <c r="I87" s="3" t="str">
        <f ca="1">IF(TBLStructure[[#This Row],[Section]]="Primary",TBLStructure[[#This Row],[Note Title]],TBLStructure[[#This Row],[Full Note Ref]]&amp; ": " &amp; TBLStructure[[#This Row],[Note Title]])</f>
        <v>5.1A: Annual appropriations</v>
      </c>
      <c r="J87" s="773" t="b">
        <v>1</v>
      </c>
      <c r="K87" s="3" t="s">
        <v>150</v>
      </c>
      <c r="M8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F5.1</v>
      </c>
      <c r="N87" s="3" t="s">
        <v>151</v>
      </c>
      <c r="O87" s="3" t="b">
        <f ca="1">TBLStructure[[#This Row],[Current Sheet Name]]=TBLStructure[[#This Row],[Sheet Name]]</f>
        <v>1</v>
      </c>
      <c r="P87" s="3" t="s">
        <v>115</v>
      </c>
      <c r="Q87" s="3">
        <v>2</v>
      </c>
    </row>
    <row r="88" spans="1:17" x14ac:dyDescent="0.2">
      <c r="A88" s="3">
        <v>104</v>
      </c>
      <c r="B88" s="3" t="s">
        <v>147</v>
      </c>
      <c r="C8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88" s="3" t="s">
        <v>148</v>
      </c>
      <c r="E8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88" s="3" t="s">
        <v>152</v>
      </c>
      <c r="G8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88" s="772" t="str">
        <f ca="1">IF(TBLStructure[[#This Row],[Section]]="Primary",TBLStructure[[#This Row],[Note Title]],TBLStructure[[#This Row],[Number]]&amp;"."&amp;TBLStructure[[#This Row],[Sub Number]]&amp;TBLStructure[[#This Row],[Note Reference]])</f>
        <v>5.1B</v>
      </c>
      <c r="I88" s="3" t="str">
        <f ca="1">IF(TBLStructure[[#This Row],[Section]]="Primary",TBLStructure[[#This Row],[Note Title]],TBLStructure[[#This Row],[Full Note Ref]]&amp; ": " &amp; TBLStructure[[#This Row],[Note Title]])</f>
        <v>5.1B: Unspent annual appropriations</v>
      </c>
      <c r="J88" s="773" t="b">
        <v>1</v>
      </c>
      <c r="K88" s="3" t="s">
        <v>150</v>
      </c>
      <c r="M8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F5.1</v>
      </c>
      <c r="N88" s="3" t="s">
        <v>151</v>
      </c>
      <c r="O88" s="3" t="b">
        <f ca="1">TBLStructure[[#This Row],[Current Sheet Name]]=TBLStructure[[#This Row],[Sheet Name]]</f>
        <v>1</v>
      </c>
      <c r="P88" s="3" t="s">
        <v>115</v>
      </c>
      <c r="Q88" s="3">
        <v>2</v>
      </c>
    </row>
    <row r="89" spans="1:17" x14ac:dyDescent="0.2">
      <c r="A89" s="3">
        <v>105</v>
      </c>
      <c r="B89" s="3" t="s">
        <v>147</v>
      </c>
      <c r="C8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89" s="3" t="s">
        <v>148</v>
      </c>
      <c r="E8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89" s="3" t="s">
        <v>153</v>
      </c>
      <c r="G8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89" s="772" t="str">
        <f ca="1">IF(TBLStructure[[#This Row],[Section]]="Primary",TBLStructure[[#This Row],[Note Title]],TBLStructure[[#This Row],[Number]]&amp;"."&amp;TBLStructure[[#This Row],[Sub Number]]&amp;TBLStructure[[#This Row],[Note Reference]])</f>
        <v>5.1C</v>
      </c>
      <c r="I89" s="3" t="str">
        <f ca="1">IF(TBLStructure[[#This Row],[Section]]="Primary",TBLStructure[[#This Row],[Note Title]],TBLStructure[[#This Row],[Full Note Ref]]&amp; ": " &amp; TBLStructure[[#This Row],[Note Title]])</f>
        <v>5.1C: Special appropriations</v>
      </c>
      <c r="J89" s="773" t="b">
        <v>1</v>
      </c>
      <c r="K89" s="3" t="s">
        <v>150</v>
      </c>
      <c r="M8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F5.1</v>
      </c>
      <c r="N89" s="3" t="s">
        <v>151</v>
      </c>
      <c r="O89" s="3" t="b">
        <f ca="1">TBLStructure[[#This Row],[Current Sheet Name]]=TBLStructure[[#This Row],[Sheet Name]]</f>
        <v>1</v>
      </c>
      <c r="P89" s="3" t="s">
        <v>115</v>
      </c>
      <c r="Q89" s="3">
        <v>2</v>
      </c>
    </row>
    <row r="90" spans="1:17" x14ac:dyDescent="0.2">
      <c r="A90" s="3">
        <v>106</v>
      </c>
      <c r="B90" s="3" t="s">
        <v>147</v>
      </c>
      <c r="C9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90" s="3" t="s">
        <v>148</v>
      </c>
      <c r="E9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90" s="3" t="s">
        <v>154</v>
      </c>
      <c r="G9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D</v>
      </c>
      <c r="H90" s="772" t="str">
        <f ca="1">IF(TBLStructure[[#This Row],[Section]]="Primary",TBLStructure[[#This Row],[Note Title]],TBLStructure[[#This Row],[Number]]&amp;"."&amp;TBLStructure[[#This Row],[Sub Number]]&amp;TBLStructure[[#This Row],[Note Reference]])</f>
        <v>5.1D</v>
      </c>
      <c r="I90" s="3" t="str">
        <f ca="1">IF(TBLStructure[[#This Row],[Section]]="Primary",TBLStructure[[#This Row],[Note Title]],TBLStructure[[#This Row],[Full Note Ref]]&amp; ": " &amp; TBLStructure[[#This Row],[Note Title]])</f>
        <v>5.1D: Disclosures by agent in relation to annual and special appropriations</v>
      </c>
      <c r="J90" s="773" t="b">
        <v>1</v>
      </c>
      <c r="K90" s="3" t="s">
        <v>150</v>
      </c>
      <c r="M9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F5.1</v>
      </c>
      <c r="N90" s="3" t="s">
        <v>151</v>
      </c>
      <c r="O90" s="3" t="b">
        <f ca="1">TBLStructure[[#This Row],[Current Sheet Name]]=TBLStructure[[#This Row],[Sheet Name]]</f>
        <v>1</v>
      </c>
      <c r="P90" s="3" t="s">
        <v>115</v>
      </c>
      <c r="Q90" s="3">
        <v>2</v>
      </c>
    </row>
    <row r="91" spans="1:17" x14ac:dyDescent="0.2">
      <c r="A91" s="3">
        <v>107</v>
      </c>
      <c r="B91" s="3" t="s">
        <v>147</v>
      </c>
      <c r="C9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91" s="3" t="s">
        <v>155</v>
      </c>
      <c r="E9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91" s="3" t="s">
        <v>156</v>
      </c>
      <c r="G9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1" s="772" t="str">
        <f ca="1">IF(TBLStructure[[#This Row],[Section]]="Primary",TBLStructure[[#This Row],[Note Title]],TBLStructure[[#This Row],[Number]]&amp;"."&amp;TBLStructure[[#This Row],[Sub Number]]&amp;TBLStructure[[#This Row],[Note Reference]])</f>
        <v>5.2A</v>
      </c>
      <c r="I91" s="3" t="str">
        <f ca="1">IF(TBLStructure[[#This Row],[Section]]="Primary",TBLStructure[[#This Row],[Note Title]],TBLStructure[[#This Row],[Full Note Ref]]&amp; ": " &amp; TBLStructure[[#This Row],[Note Title]])</f>
        <v>5.2A: Special accounts</v>
      </c>
      <c r="J91" s="773" t="b">
        <v>1</v>
      </c>
      <c r="K91" s="3" t="s">
        <v>150</v>
      </c>
      <c r="M9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F5.2</v>
      </c>
      <c r="N91" s="3" t="s">
        <v>157</v>
      </c>
      <c r="O91" s="3" t="b">
        <f ca="1">TBLStructure[[#This Row],[Current Sheet Name]]=TBLStructure[[#This Row],[Sheet Name]]</f>
        <v>1</v>
      </c>
      <c r="P91" s="3" t="s">
        <v>51</v>
      </c>
      <c r="Q91" s="3">
        <v>2</v>
      </c>
    </row>
    <row r="92" spans="1:17" x14ac:dyDescent="0.2">
      <c r="A92" s="3">
        <v>108</v>
      </c>
      <c r="B92" s="3" t="s">
        <v>147</v>
      </c>
      <c r="C9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92" s="3" t="s">
        <v>158</v>
      </c>
      <c r="E9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92" s="3" t="s">
        <v>159</v>
      </c>
      <c r="G9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2" s="772" t="str">
        <f ca="1">IF(TBLStructure[[#This Row],[Section]]="Primary",TBLStructure[[#This Row],[Note Title]],TBLStructure[[#This Row],[Number]]&amp;"."&amp;TBLStructure[[#This Row],[Sub Number]]&amp;TBLStructure[[#This Row],[Note Reference]])</f>
        <v>5.3A</v>
      </c>
      <c r="I92" s="3" t="str">
        <f ca="1">IF(TBLStructure[[#This Row],[Section]]="Primary",TBLStructure[[#This Row],[Note Title]],TBLStructure[[#This Row],[Full Note Ref]]&amp; ": " &amp; TBLStructure[[#This Row],[Note Title]])</f>
        <v>5.3A: Regulatory charging summary</v>
      </c>
      <c r="J92" s="773" t="b">
        <v>1</v>
      </c>
      <c r="K92" s="3" t="s">
        <v>150</v>
      </c>
      <c r="M9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F5.3</v>
      </c>
      <c r="N92" s="3" t="s">
        <v>160</v>
      </c>
      <c r="O92" s="3" t="b">
        <f ca="1">TBLStructure[[#This Row],[Current Sheet Name]]=TBLStructure[[#This Row],[Sheet Name]]</f>
        <v>1</v>
      </c>
      <c r="P92" s="3" t="s">
        <v>51</v>
      </c>
      <c r="Q92" s="3">
        <v>2</v>
      </c>
    </row>
    <row r="93" spans="1:17" x14ac:dyDescent="0.2">
      <c r="A93" s="3">
        <v>109</v>
      </c>
      <c r="B93" s="3" t="s">
        <v>147</v>
      </c>
      <c r="C9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5</v>
      </c>
      <c r="D93" s="3" t="s">
        <v>161</v>
      </c>
      <c r="E9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93" s="3" t="s">
        <v>162</v>
      </c>
      <c r="G9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3" s="772" t="str">
        <f ca="1">IF(TBLStructure[[#This Row],[Section]]="Primary",TBLStructure[[#This Row],[Note Title]],TBLStructure[[#This Row],[Number]]&amp;"."&amp;TBLStructure[[#This Row],[Sub Number]]&amp;TBLStructure[[#This Row],[Note Reference]])</f>
        <v>5.4A</v>
      </c>
      <c r="I93" s="3" t="str">
        <f ca="1">IF(TBLStructure[[#This Row],[Section]]="Primary",TBLStructure[[#This Row],[Note Title]],TBLStructure[[#This Row],[Full Note Ref]]&amp; ": " &amp; TBLStructure[[#This Row],[Note Title]])</f>
        <v>5.4A: Net cash appropriation arrangements</v>
      </c>
      <c r="J93" s="773" t="b">
        <v>1</v>
      </c>
      <c r="K93" s="3" t="s">
        <v>150</v>
      </c>
      <c r="M9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F5.4</v>
      </c>
      <c r="N93" s="3" t="s">
        <v>163</v>
      </c>
      <c r="O93" s="3" t="b">
        <f ca="1">TBLStructure[[#This Row],[Current Sheet Name]]=TBLStructure[[#This Row],[Sheet Name]]</f>
        <v>1</v>
      </c>
      <c r="P93" s="3" t="s">
        <v>51</v>
      </c>
      <c r="Q93" s="3">
        <v>2</v>
      </c>
    </row>
    <row r="94" spans="1:17" x14ac:dyDescent="0.2">
      <c r="A94" s="3">
        <v>110</v>
      </c>
      <c r="B94" s="3" t="s">
        <v>164</v>
      </c>
      <c r="C9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6</v>
      </c>
      <c r="D94" s="3" t="s">
        <v>165</v>
      </c>
      <c r="E9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94" s="3" t="s">
        <v>166</v>
      </c>
      <c r="G9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4" s="772" t="str">
        <f ca="1">IF(TBLStructure[[#This Row],[Section]]="Primary",TBLStructure[[#This Row],[Note Title]],TBLStructure[[#This Row],[Number]]&amp;"."&amp;TBLStructure[[#This Row],[Sub Number]]&amp;TBLStructure[[#This Row],[Note Reference]])</f>
        <v>6.1A</v>
      </c>
      <c r="I94" s="3" t="str">
        <f ca="1">IF(TBLStructure[[#This Row],[Section]]="Primary",TBLStructure[[#This Row],[Note Title]],TBLStructure[[#This Row],[Full Note Ref]]&amp; ": " &amp; TBLStructure[[#This Row],[Note Title]])</f>
        <v>6.1A: Employee provisions</v>
      </c>
      <c r="J94" s="773" t="b">
        <v>1</v>
      </c>
      <c r="K94" s="3" t="s">
        <v>167</v>
      </c>
      <c r="L94" s="3" t="s">
        <v>50</v>
      </c>
      <c r="M9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PR6.1</v>
      </c>
      <c r="N94" s="3" t="s">
        <v>168</v>
      </c>
      <c r="O94" s="3" t="b">
        <f ca="1">TBLStructure[[#This Row],[Current Sheet Name]]=TBLStructure[[#This Row],[Sheet Name]]</f>
        <v>1</v>
      </c>
      <c r="P94" s="3" t="s">
        <v>51</v>
      </c>
      <c r="Q94" s="3">
        <v>2</v>
      </c>
    </row>
    <row r="95" spans="1:17" x14ac:dyDescent="0.2">
      <c r="A95" s="3">
        <v>111</v>
      </c>
      <c r="B95" s="3" t="s">
        <v>164</v>
      </c>
      <c r="C9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6</v>
      </c>
      <c r="D95" s="3" t="s">
        <v>165</v>
      </c>
      <c r="E9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95" s="3" t="s">
        <v>169</v>
      </c>
      <c r="G9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95" s="772" t="str">
        <f ca="1">IF(TBLStructure[[#This Row],[Section]]="Primary",TBLStructure[[#This Row],[Note Title]],TBLStructure[[#This Row],[Number]]&amp;"."&amp;TBLStructure[[#This Row],[Sub Number]]&amp;TBLStructure[[#This Row],[Note Reference]])</f>
        <v>6.1B</v>
      </c>
      <c r="I95" s="3" t="str">
        <f ca="1">IF(TBLStructure[[#This Row],[Section]]="Primary",TBLStructure[[#This Row],[Note Title]],TBLStructure[[#This Row],[Full Note Ref]]&amp; ": " &amp; TBLStructure[[#This Row],[Note Title]])</f>
        <v>6.1B: Administered - employee provisions</v>
      </c>
      <c r="J95" s="773" t="b">
        <v>1</v>
      </c>
      <c r="K95" s="3" t="s">
        <v>167</v>
      </c>
      <c r="L95" s="3" t="s">
        <v>57</v>
      </c>
      <c r="M9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PR6.1</v>
      </c>
      <c r="N95" s="3" t="s">
        <v>168</v>
      </c>
      <c r="O95" s="3" t="b">
        <f ca="1">TBLStructure[[#This Row],[Current Sheet Name]]=TBLStructure[[#This Row],[Sheet Name]]</f>
        <v>1</v>
      </c>
      <c r="P95" s="3" t="s">
        <v>51</v>
      </c>
      <c r="Q95" s="3">
        <v>2</v>
      </c>
    </row>
    <row r="96" spans="1:17" x14ac:dyDescent="0.2">
      <c r="A96" s="3">
        <v>112</v>
      </c>
      <c r="B96" s="3" t="s">
        <v>164</v>
      </c>
      <c r="C9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6</v>
      </c>
      <c r="D96" s="3" t="s">
        <v>170</v>
      </c>
      <c r="E9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96" s="3" t="s">
        <v>171</v>
      </c>
      <c r="G9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6" s="772" t="str">
        <f ca="1">IF(TBLStructure[[#This Row],[Section]]="Primary",TBLStructure[[#This Row],[Note Title]],TBLStructure[[#This Row],[Number]]&amp;"."&amp;TBLStructure[[#This Row],[Sub Number]]&amp;TBLStructure[[#This Row],[Note Reference]])</f>
        <v>6.2A</v>
      </c>
      <c r="I96" s="3" t="str">
        <f ca="1">IF(TBLStructure[[#This Row],[Section]]="Primary",TBLStructure[[#This Row],[Note Title]],TBLStructure[[#This Row],[Full Note Ref]]&amp; ": " &amp; TBLStructure[[#This Row],[Note Title]])</f>
        <v>6.2A: Senior management personnel remuneration</v>
      </c>
      <c r="J96" s="773" t="b">
        <v>1</v>
      </c>
      <c r="K96" s="3" t="s">
        <v>167</v>
      </c>
      <c r="M9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PR6.2</v>
      </c>
      <c r="N96" s="3" t="s">
        <v>172</v>
      </c>
      <c r="O96" s="3" t="b">
        <f ca="1">TBLStructure[[#This Row],[Current Sheet Name]]=TBLStructure[[#This Row],[Sheet Name]]</f>
        <v>1</v>
      </c>
      <c r="P96" s="3" t="s">
        <v>51</v>
      </c>
      <c r="Q96" s="3">
        <v>2</v>
      </c>
    </row>
    <row r="97" spans="1:17" x14ac:dyDescent="0.2">
      <c r="A97" s="3">
        <v>113</v>
      </c>
      <c r="B97" s="3" t="s">
        <v>164</v>
      </c>
      <c r="C9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6</v>
      </c>
      <c r="D97" s="3" t="s">
        <v>173</v>
      </c>
      <c r="E9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97" s="3" t="s">
        <v>174</v>
      </c>
      <c r="G9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7" s="772" t="str">
        <f ca="1">IF(TBLStructure[[#This Row],[Section]]="Primary",TBLStructure[[#This Row],[Note Title]],TBLStructure[[#This Row],[Number]]&amp;"."&amp;TBLStructure[[#This Row],[Sub Number]]&amp;TBLStructure[[#This Row],[Note Reference]])</f>
        <v>6.3A</v>
      </c>
      <c r="I97" s="3" t="str">
        <f ca="1">IF(TBLStructure[[#This Row],[Section]]="Primary",TBLStructure[[#This Row],[Note Title]],TBLStructure[[#This Row],[Full Note Ref]]&amp; ": " &amp; TBLStructure[[#This Row],[Note Title]])</f>
        <v>6.3A: Related party disclosures</v>
      </c>
      <c r="J97" s="773" t="b">
        <v>1</v>
      </c>
      <c r="K97" s="3" t="s">
        <v>167</v>
      </c>
      <c r="M9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PR6.3</v>
      </c>
      <c r="N97" s="3" t="s">
        <v>175</v>
      </c>
      <c r="O97" s="3" t="b">
        <f ca="1">TBLStructure[[#This Row],[Current Sheet Name]]=TBLStructure[[#This Row],[Sheet Name]]</f>
        <v>1</v>
      </c>
      <c r="P97" s="3" t="s">
        <v>51</v>
      </c>
      <c r="Q97" s="3">
        <v>2</v>
      </c>
    </row>
    <row r="98" spans="1:17" x14ac:dyDescent="0.2">
      <c r="A98" s="3">
        <v>114</v>
      </c>
      <c r="B98" s="3" t="s">
        <v>176</v>
      </c>
      <c r="C9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98" s="3" t="s">
        <v>177</v>
      </c>
      <c r="E9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98" s="3" t="s">
        <v>178</v>
      </c>
      <c r="G9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98" s="772" t="str">
        <f ca="1">IF(TBLStructure[[#This Row],[Section]]="Primary",TBLStructure[[#This Row],[Note Title]],TBLStructure[[#This Row],[Number]]&amp;"."&amp;TBLStructure[[#This Row],[Sub Number]]&amp;TBLStructure[[#This Row],[Note Reference]])</f>
        <v>7.1A</v>
      </c>
      <c r="I98" s="3" t="str">
        <f ca="1">IF(TBLStructure[[#This Row],[Section]]="Primary",TBLStructure[[#This Row],[Note Title]],TBLStructure[[#This Row],[Full Note Ref]]&amp; ": " &amp; TBLStructure[[#This Row],[Note Title]])</f>
        <v xml:space="preserve">7.1A: Contingent assets and liabilities </v>
      </c>
      <c r="J98" s="773" t="b">
        <v>1</v>
      </c>
      <c r="K98" s="3" t="s">
        <v>179</v>
      </c>
      <c r="L98" s="3" t="s">
        <v>50</v>
      </c>
      <c r="M9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MU7.1</v>
      </c>
      <c r="N98" s="3" t="s">
        <v>180</v>
      </c>
      <c r="O98" s="3" t="b">
        <f ca="1">TBLStructure[[#This Row],[Current Sheet Name]]=TBLStructure[[#This Row],[Sheet Name]]</f>
        <v>1</v>
      </c>
      <c r="P98" s="3" t="s">
        <v>51</v>
      </c>
      <c r="Q98" s="3">
        <v>2</v>
      </c>
    </row>
    <row r="99" spans="1:17" x14ac:dyDescent="0.2">
      <c r="A99" s="3">
        <v>115</v>
      </c>
      <c r="B99" s="3" t="s">
        <v>176</v>
      </c>
      <c r="C9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99" s="3" t="s">
        <v>177</v>
      </c>
      <c r="E9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99" s="3" t="s">
        <v>181</v>
      </c>
      <c r="G9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99" s="772" t="str">
        <f ca="1">IF(TBLStructure[[#This Row],[Section]]="Primary",TBLStructure[[#This Row],[Note Title]],TBLStructure[[#This Row],[Number]]&amp;"."&amp;TBLStructure[[#This Row],[Sub Number]]&amp;TBLStructure[[#This Row],[Note Reference]])</f>
        <v>7.1B</v>
      </c>
      <c r="I99" s="3" t="str">
        <f ca="1">IF(TBLStructure[[#This Row],[Section]]="Primary",TBLStructure[[#This Row],[Note Title]],TBLStructure[[#This Row],[Full Note Ref]]&amp; ": " &amp; TBLStructure[[#This Row],[Note Title]])</f>
        <v>7.1B: Administered - contingent assets and liabilities</v>
      </c>
      <c r="J99" s="773" t="b">
        <v>1</v>
      </c>
      <c r="K99" s="3" t="s">
        <v>179</v>
      </c>
      <c r="L99" s="3" t="s">
        <v>57</v>
      </c>
      <c r="M9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MU7.1</v>
      </c>
      <c r="N99" s="3" t="s">
        <v>180</v>
      </c>
      <c r="O99" s="3" t="b">
        <f ca="1">TBLStructure[[#This Row],[Current Sheet Name]]=TBLStructure[[#This Row],[Sheet Name]]</f>
        <v>1</v>
      </c>
      <c r="P99" s="3" t="s">
        <v>51</v>
      </c>
      <c r="Q99" s="3">
        <v>2</v>
      </c>
    </row>
    <row r="100" spans="1:17" x14ac:dyDescent="0.2">
      <c r="A100" s="3">
        <v>116</v>
      </c>
      <c r="B100" s="3" t="s">
        <v>176</v>
      </c>
      <c r="C10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0" s="3" t="s">
        <v>182</v>
      </c>
      <c r="E10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00" s="3" t="s">
        <v>183</v>
      </c>
      <c r="G10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0" s="772" t="str">
        <f ca="1">IF(TBLStructure[[#This Row],[Section]]="Primary",TBLStructure[[#This Row],[Note Title]],TBLStructure[[#This Row],[Number]]&amp;"."&amp;TBLStructure[[#This Row],[Sub Number]]&amp;TBLStructure[[#This Row],[Note Reference]])</f>
        <v>7.2A</v>
      </c>
      <c r="I100" s="3" t="str">
        <f ca="1">IF(TBLStructure[[#This Row],[Section]]="Primary",TBLStructure[[#This Row],[Note Title]],TBLStructure[[#This Row],[Full Note Ref]]&amp; ": " &amp; TBLStructure[[#This Row],[Note Title]])</f>
        <v>7.2A: Categories of financial instruments</v>
      </c>
      <c r="J100" s="773" t="b">
        <v>1</v>
      </c>
      <c r="K100" s="3" t="s">
        <v>179</v>
      </c>
      <c r="L100" s="3" t="s">
        <v>50</v>
      </c>
      <c r="M10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MU7.2</v>
      </c>
      <c r="N100" s="3" t="s">
        <v>184</v>
      </c>
      <c r="O100" s="3" t="b">
        <f ca="1">TBLStructure[[#This Row],[Current Sheet Name]]=TBLStructure[[#This Row],[Sheet Name]]</f>
        <v>1</v>
      </c>
      <c r="P100" s="3" t="s">
        <v>51</v>
      </c>
      <c r="Q100" s="3">
        <v>2</v>
      </c>
    </row>
    <row r="101" spans="1:17" x14ac:dyDescent="0.2">
      <c r="A101" s="3">
        <v>117</v>
      </c>
      <c r="B101" s="3" t="s">
        <v>176</v>
      </c>
      <c r="C10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1" s="3" t="s">
        <v>182</v>
      </c>
      <c r="E10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01" s="3" t="s">
        <v>185</v>
      </c>
      <c r="G10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01" s="772" t="str">
        <f ca="1">IF(TBLStructure[[#This Row],[Section]]="Primary",TBLStructure[[#This Row],[Note Title]],TBLStructure[[#This Row],[Number]]&amp;"."&amp;TBLStructure[[#This Row],[Sub Number]]&amp;TBLStructure[[#This Row],[Note Reference]])</f>
        <v>7.2B</v>
      </c>
      <c r="I101" s="3" t="str">
        <f ca="1">IF(TBLStructure[[#This Row],[Section]]="Primary",TBLStructure[[#This Row],[Note Title]],TBLStructure[[#This Row],[Full Note Ref]]&amp; ": " &amp; TBLStructure[[#This Row],[Note Title]])</f>
        <v>7.2B: Net gains or losses on financial assets</v>
      </c>
      <c r="J101" s="773" t="b">
        <v>1</v>
      </c>
      <c r="K101" s="3" t="s">
        <v>179</v>
      </c>
      <c r="L101" s="3" t="s">
        <v>50</v>
      </c>
      <c r="M10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MU7.2</v>
      </c>
      <c r="N101" s="3" t="s">
        <v>184</v>
      </c>
      <c r="O101" s="3" t="b">
        <f ca="1">TBLStructure[[#This Row],[Current Sheet Name]]=TBLStructure[[#This Row],[Sheet Name]]</f>
        <v>1</v>
      </c>
      <c r="P101" s="3" t="s">
        <v>51</v>
      </c>
      <c r="Q101" s="3">
        <v>2</v>
      </c>
    </row>
    <row r="102" spans="1:17" x14ac:dyDescent="0.2">
      <c r="A102" s="3">
        <v>118</v>
      </c>
      <c r="B102" s="3" t="s">
        <v>176</v>
      </c>
      <c r="C10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2" s="3" t="s">
        <v>182</v>
      </c>
      <c r="E10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02" s="3" t="s">
        <v>186</v>
      </c>
      <c r="G10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102" s="772" t="str">
        <f ca="1">IF(TBLStructure[[#This Row],[Section]]="Primary",TBLStructure[[#This Row],[Note Title]],TBLStructure[[#This Row],[Number]]&amp;"."&amp;TBLStructure[[#This Row],[Sub Number]]&amp;TBLStructure[[#This Row],[Note Reference]])</f>
        <v>7.2C</v>
      </c>
      <c r="I102" s="3" t="str">
        <f ca="1">IF(TBLStructure[[#This Row],[Section]]="Primary",TBLStructure[[#This Row],[Note Title]],TBLStructure[[#This Row],[Full Note Ref]]&amp; ": " &amp; TBLStructure[[#This Row],[Note Title]])</f>
        <v>7.2C: Net gains or losses on financial liabilities</v>
      </c>
      <c r="J102" s="773" t="b">
        <v>1</v>
      </c>
      <c r="K102" s="3" t="s">
        <v>179</v>
      </c>
      <c r="L102" s="3" t="s">
        <v>50</v>
      </c>
      <c r="M10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MU7.2</v>
      </c>
      <c r="N102" s="3" t="s">
        <v>184</v>
      </c>
      <c r="O102" s="3" t="b">
        <f ca="1">TBLStructure[[#This Row],[Current Sheet Name]]=TBLStructure[[#This Row],[Sheet Name]]</f>
        <v>1</v>
      </c>
      <c r="P102" s="3" t="s">
        <v>51</v>
      </c>
      <c r="Q102" s="3">
        <v>2</v>
      </c>
    </row>
    <row r="103" spans="1:17" x14ac:dyDescent="0.2">
      <c r="A103" s="3">
        <v>127</v>
      </c>
      <c r="B103" s="3" t="s">
        <v>176</v>
      </c>
      <c r="C103"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3" s="3" t="s">
        <v>187</v>
      </c>
      <c r="E103"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103" s="3" t="s">
        <v>183</v>
      </c>
      <c r="G103"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3" s="772" t="str">
        <f ca="1">IF(TBLStructure[[#This Row],[Section]]="Primary",TBLStructure[[#This Row],[Note Title]],TBLStructure[[#This Row],[Number]]&amp;"."&amp;TBLStructure[[#This Row],[Sub Number]]&amp;TBLStructure[[#This Row],[Note Reference]])</f>
        <v>7.3A</v>
      </c>
      <c r="I103" s="3" t="str">
        <f ca="1">IF(TBLStructure[[#This Row],[Section]]="Primary",TBLStructure[[#This Row],[Note Title]],TBLStructure[[#This Row],[Full Note Ref]]&amp; ": " &amp; TBLStructure[[#This Row],[Note Title]])</f>
        <v>7.3A: Categories of financial instruments</v>
      </c>
      <c r="J103" s="773" t="b">
        <v>1</v>
      </c>
      <c r="K103" s="3" t="s">
        <v>179</v>
      </c>
      <c r="L103" s="3" t="s">
        <v>57</v>
      </c>
      <c r="M103"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MU7.3</v>
      </c>
      <c r="N103" s="3" t="s">
        <v>188</v>
      </c>
      <c r="O103" s="3" t="b">
        <f ca="1">TBLStructure[[#This Row],[Current Sheet Name]]=TBLStructure[[#This Row],[Sheet Name]]</f>
        <v>1</v>
      </c>
      <c r="P103" s="3" t="s">
        <v>51</v>
      </c>
      <c r="Q103" s="3">
        <v>2</v>
      </c>
    </row>
    <row r="104" spans="1:17" x14ac:dyDescent="0.2">
      <c r="A104" s="3">
        <v>128</v>
      </c>
      <c r="B104" s="3" t="s">
        <v>176</v>
      </c>
      <c r="C104"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4" s="3" t="s">
        <v>187</v>
      </c>
      <c r="E104"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104" s="3" t="s">
        <v>185</v>
      </c>
      <c r="G104"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04" s="772" t="str">
        <f ca="1">IF(TBLStructure[[#This Row],[Section]]="Primary",TBLStructure[[#This Row],[Note Title]],TBLStructure[[#This Row],[Number]]&amp;"."&amp;TBLStructure[[#This Row],[Sub Number]]&amp;TBLStructure[[#This Row],[Note Reference]])</f>
        <v>7.3B</v>
      </c>
      <c r="I104" s="3" t="str">
        <f ca="1">IF(TBLStructure[[#This Row],[Section]]="Primary",TBLStructure[[#This Row],[Note Title]],TBLStructure[[#This Row],[Full Note Ref]]&amp; ": " &amp; TBLStructure[[#This Row],[Note Title]])</f>
        <v>7.3B: Net gains or losses on financial assets</v>
      </c>
      <c r="J104" s="773" t="b">
        <v>1</v>
      </c>
      <c r="K104" s="3" t="s">
        <v>179</v>
      </c>
      <c r="L104" s="3" t="s">
        <v>57</v>
      </c>
      <c r="M104"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MU7.3</v>
      </c>
      <c r="N104" s="3" t="s">
        <v>188</v>
      </c>
      <c r="O104" s="3" t="b">
        <f ca="1">TBLStructure[[#This Row],[Current Sheet Name]]=TBLStructure[[#This Row],[Sheet Name]]</f>
        <v>1</v>
      </c>
      <c r="P104" s="3" t="s">
        <v>51</v>
      </c>
      <c r="Q104" s="3">
        <v>2</v>
      </c>
    </row>
    <row r="105" spans="1:17" x14ac:dyDescent="0.2">
      <c r="A105" s="3">
        <v>129</v>
      </c>
      <c r="B105" s="3" t="s">
        <v>176</v>
      </c>
      <c r="C105"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5" s="3" t="s">
        <v>187</v>
      </c>
      <c r="E105"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105" s="3" t="s">
        <v>186</v>
      </c>
      <c r="G105"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C</v>
      </c>
      <c r="H105" s="772" t="str">
        <f ca="1">IF(TBLStructure[[#This Row],[Section]]="Primary",TBLStructure[[#This Row],[Note Title]],TBLStructure[[#This Row],[Number]]&amp;"."&amp;TBLStructure[[#This Row],[Sub Number]]&amp;TBLStructure[[#This Row],[Note Reference]])</f>
        <v>7.3C</v>
      </c>
      <c r="I105" s="3" t="str">
        <f ca="1">IF(TBLStructure[[#This Row],[Section]]="Primary",TBLStructure[[#This Row],[Note Title]],TBLStructure[[#This Row],[Full Note Ref]]&amp; ": " &amp; TBLStructure[[#This Row],[Note Title]])</f>
        <v>7.3C: Net gains or losses on financial liabilities</v>
      </c>
      <c r="J105" s="773" t="b">
        <v>1</v>
      </c>
      <c r="K105" s="3" t="s">
        <v>179</v>
      </c>
      <c r="L105" s="3" t="s">
        <v>57</v>
      </c>
      <c r="M105"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MU7.3</v>
      </c>
      <c r="N105" s="3" t="s">
        <v>188</v>
      </c>
      <c r="O105" s="3" t="b">
        <f ca="1">TBLStructure[[#This Row],[Current Sheet Name]]=TBLStructure[[#This Row],[Sheet Name]]</f>
        <v>1</v>
      </c>
      <c r="P105" s="3" t="s">
        <v>51</v>
      </c>
      <c r="Q105" s="3">
        <v>2</v>
      </c>
    </row>
    <row r="106" spans="1:17" x14ac:dyDescent="0.2">
      <c r="A106" s="3">
        <v>138</v>
      </c>
      <c r="B106" s="3" t="s">
        <v>176</v>
      </c>
      <c r="C106"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6" s="3" t="s">
        <v>189</v>
      </c>
      <c r="E106"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4</v>
      </c>
      <c r="F106" s="3" t="s">
        <v>190</v>
      </c>
      <c r="G106"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6" s="772" t="str">
        <f ca="1">IF(TBLStructure[[#This Row],[Section]]="Primary",TBLStructure[[#This Row],[Note Title]],TBLStructure[[#This Row],[Number]]&amp;"."&amp;TBLStructure[[#This Row],[Sub Number]]&amp;TBLStructure[[#This Row],[Note Reference]])</f>
        <v>7.4A</v>
      </c>
      <c r="I106" s="3" t="str">
        <f ca="1">IF(TBLStructure[[#This Row],[Section]]="Primary",TBLStructure[[#This Row],[Note Title]],TBLStructure[[#This Row],[Full Note Ref]]&amp; ": " &amp; TBLStructure[[#This Row],[Note Title]])</f>
        <v>7.4A: Fair value measurement</v>
      </c>
      <c r="J106" s="773" t="b">
        <v>1</v>
      </c>
      <c r="K106" s="3" t="s">
        <v>179</v>
      </c>
      <c r="L106" s="3" t="s">
        <v>50</v>
      </c>
      <c r="M106"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MU7.4</v>
      </c>
      <c r="N106" s="3" t="s">
        <v>191</v>
      </c>
      <c r="O106" s="3" t="b">
        <f ca="1">TBLStructure[[#This Row],[Current Sheet Name]]=TBLStructure[[#This Row],[Sheet Name]]</f>
        <v>1</v>
      </c>
      <c r="P106" s="3" t="s">
        <v>115</v>
      </c>
      <c r="Q106" s="3">
        <v>2</v>
      </c>
    </row>
    <row r="107" spans="1:17" x14ac:dyDescent="0.2">
      <c r="A107" s="3">
        <v>140</v>
      </c>
      <c r="B107" s="3" t="s">
        <v>176</v>
      </c>
      <c r="C107"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7</v>
      </c>
      <c r="D107" s="3" t="s">
        <v>192</v>
      </c>
      <c r="E107"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5</v>
      </c>
      <c r="F107" s="3" t="s">
        <v>193</v>
      </c>
      <c r="G107"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7" s="772" t="str">
        <f ca="1">IF(TBLStructure[[#This Row],[Section]]="Primary",TBLStructure[[#This Row],[Note Title]],TBLStructure[[#This Row],[Number]]&amp;"."&amp;TBLStructure[[#This Row],[Sub Number]]&amp;TBLStructure[[#This Row],[Note Reference]])</f>
        <v>7.5A</v>
      </c>
      <c r="I107" s="3" t="str">
        <f ca="1">IF(TBLStructure[[#This Row],[Section]]="Primary",TBLStructure[[#This Row],[Note Title]],TBLStructure[[#This Row],[Full Note Ref]]&amp; ": " &amp; TBLStructure[[#This Row],[Note Title]])</f>
        <v>7.5A: Administered - fair value measurement</v>
      </c>
      <c r="J107" s="773" t="b">
        <v>1</v>
      </c>
      <c r="K107" s="3" t="s">
        <v>179</v>
      </c>
      <c r="L107" s="3" t="s">
        <v>57</v>
      </c>
      <c r="M107"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MU7.5</v>
      </c>
      <c r="N107" s="3" t="s">
        <v>194</v>
      </c>
      <c r="O107" s="3" t="b">
        <f ca="1">TBLStructure[[#This Row],[Current Sheet Name]]=TBLStructure[[#This Row],[Sheet Name]]</f>
        <v>1</v>
      </c>
      <c r="P107" s="3" t="s">
        <v>115</v>
      </c>
      <c r="Q107" s="3">
        <v>2</v>
      </c>
    </row>
    <row r="108" spans="1:17" x14ac:dyDescent="0.2">
      <c r="A108" s="3">
        <v>148</v>
      </c>
      <c r="B108" s="3" t="s">
        <v>195</v>
      </c>
      <c r="C108"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8</v>
      </c>
      <c r="D108" s="3" t="s">
        <v>196</v>
      </c>
      <c r="E108"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08" s="3" t="s">
        <v>196</v>
      </c>
      <c r="G108"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08" s="772" t="str">
        <f ca="1">IF(TBLStructure[[#This Row],[Section]]="Primary",TBLStructure[[#This Row],[Note Title]],TBLStructure[[#This Row],[Number]]&amp;"."&amp;TBLStructure[[#This Row],[Sub Number]]&amp;TBLStructure[[#This Row],[Note Reference]])</f>
        <v>8.1A</v>
      </c>
      <c r="I108" s="3" t="str">
        <f ca="1">IF(TBLStructure[[#This Row],[Section]]="Primary",TBLStructure[[#This Row],[Note Title]],TBLStructure[[#This Row],[Full Note Ref]]&amp; ": " &amp; TBLStructure[[#This Row],[Note Title]])</f>
        <v>8.1A: Current/non-current distinction for assets and liabilities</v>
      </c>
      <c r="J108" s="773" t="b">
        <v>1</v>
      </c>
      <c r="K108" s="3" t="s">
        <v>197</v>
      </c>
      <c r="L108" s="3" t="s">
        <v>50</v>
      </c>
      <c r="M108"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OI8.1</v>
      </c>
      <c r="N108" s="3" t="s">
        <v>198</v>
      </c>
      <c r="O108" s="3" t="b">
        <f ca="1">TBLStructure[[#This Row],[Current Sheet Name]]=TBLStructure[[#This Row],[Sheet Name]]</f>
        <v>1</v>
      </c>
      <c r="P108" s="3" t="s">
        <v>51</v>
      </c>
      <c r="Q108" s="3">
        <v>2</v>
      </c>
    </row>
    <row r="109" spans="1:17" x14ac:dyDescent="0.2">
      <c r="A109" s="3">
        <v>151</v>
      </c>
      <c r="B109" s="3" t="s">
        <v>195</v>
      </c>
      <c r="C109"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8</v>
      </c>
      <c r="D109" s="3" t="s">
        <v>196</v>
      </c>
      <c r="E109"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1</v>
      </c>
      <c r="F109" s="3" t="s">
        <v>199</v>
      </c>
      <c r="G109"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09" s="772" t="str">
        <f ca="1">IF(TBLStructure[[#This Row],[Section]]="Primary",TBLStructure[[#This Row],[Note Title]],TBLStructure[[#This Row],[Number]]&amp;"."&amp;TBLStructure[[#This Row],[Sub Number]]&amp;TBLStructure[[#This Row],[Note Reference]])</f>
        <v>8.1B</v>
      </c>
      <c r="I109" s="3" t="str">
        <f ca="1">IF(TBLStructure[[#This Row],[Section]]="Primary",TBLStructure[[#This Row],[Note Title]],TBLStructure[[#This Row],[Full Note Ref]]&amp; ": " &amp; TBLStructure[[#This Row],[Note Title]])</f>
        <v>8.1B: Administered - current/non-current distinction for assets and liabilities</v>
      </c>
      <c r="J109" s="773" t="b">
        <v>1</v>
      </c>
      <c r="K109" s="3" t="s">
        <v>197</v>
      </c>
      <c r="L109" s="3" t="s">
        <v>57</v>
      </c>
      <c r="M109"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OI8.1</v>
      </c>
      <c r="N109" s="3" t="s">
        <v>198</v>
      </c>
      <c r="O109" s="3" t="b">
        <f ca="1">TBLStructure[[#This Row],[Current Sheet Name]]=TBLStructure[[#This Row],[Sheet Name]]</f>
        <v>1</v>
      </c>
      <c r="P109" s="3" t="s">
        <v>51</v>
      </c>
      <c r="Q109" s="3">
        <v>2</v>
      </c>
    </row>
    <row r="110" spans="1:17" x14ac:dyDescent="0.2">
      <c r="A110" s="3">
        <v>142</v>
      </c>
      <c r="B110" s="3" t="s">
        <v>195</v>
      </c>
      <c r="C110"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8</v>
      </c>
      <c r="D110" s="3" t="s">
        <v>200</v>
      </c>
      <c r="E110"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2</v>
      </c>
      <c r="F110" s="3" t="s">
        <v>201</v>
      </c>
      <c r="G110"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10" s="772" t="str">
        <f ca="1">IF(TBLStructure[[#This Row],[Section]]="Primary",TBLStructure[[#This Row],[Note Title]],TBLStructure[[#This Row],[Number]]&amp;"."&amp;TBLStructure[[#This Row],[Sub Number]]&amp;TBLStructure[[#This Row],[Note Reference]])</f>
        <v>8.2A</v>
      </c>
      <c r="I110" s="3" t="str">
        <f ca="1">IF(TBLStructure[[#This Row],[Section]]="Primary",TBLStructure[[#This Row],[Note Title]],TBLStructure[[#This Row],[Full Note Ref]]&amp; ": " &amp; TBLStructure[[#This Row],[Note Title]])</f>
        <v>8.2A: Assets held in trust</v>
      </c>
      <c r="J110" s="773" t="b">
        <v>1</v>
      </c>
      <c r="K110" s="3" t="s">
        <v>197</v>
      </c>
      <c r="M110"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OI8.2</v>
      </c>
      <c r="N110" s="3" t="s">
        <v>202</v>
      </c>
      <c r="O110" s="3" t="b">
        <f ca="1">TBLStructure[[#This Row],[Current Sheet Name]]=TBLStructure[[#This Row],[Sheet Name]]</f>
        <v>1</v>
      </c>
      <c r="P110" s="3" t="s">
        <v>51</v>
      </c>
      <c r="Q110" s="3">
        <v>2</v>
      </c>
    </row>
    <row r="111" spans="1:17" x14ac:dyDescent="0.2">
      <c r="A111" s="3">
        <v>143</v>
      </c>
      <c r="B111" s="3" t="s">
        <v>195</v>
      </c>
      <c r="C111"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8</v>
      </c>
      <c r="D111" s="3" t="s">
        <v>203</v>
      </c>
      <c r="E111"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111" s="3" t="s">
        <v>203</v>
      </c>
      <c r="G111"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A</v>
      </c>
      <c r="H111" s="772" t="str">
        <f ca="1">IF(TBLStructure[[#This Row],[Section]]="Primary",TBLStructure[[#This Row],[Note Title]],TBLStructure[[#This Row],[Number]]&amp;"."&amp;TBLStructure[[#This Row],[Sub Number]]&amp;TBLStructure[[#This Row],[Note Reference]])</f>
        <v>8.3A</v>
      </c>
      <c r="I111" s="3" t="str">
        <f ca="1">IF(TBLStructure[[#This Row],[Section]]="Primary",TBLStructure[[#This Row],[Note Title]],TBLStructure[[#This Row],[Full Note Ref]]&amp; ": " &amp; TBLStructure[[#This Row],[Note Title]])</f>
        <v>8.3A: Restructuring</v>
      </c>
      <c r="J111" s="773" t="b">
        <v>1</v>
      </c>
      <c r="K111" s="3" t="s">
        <v>197</v>
      </c>
      <c r="L111" s="3" t="s">
        <v>50</v>
      </c>
      <c r="M111"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OI8.3</v>
      </c>
      <c r="N111" s="3" t="s">
        <v>204</v>
      </c>
      <c r="O111" s="3" t="b">
        <f ca="1">TBLStructure[[#This Row],[Current Sheet Name]]=TBLStructure[[#This Row],[Sheet Name]]</f>
        <v>1</v>
      </c>
      <c r="P111" s="3" t="s">
        <v>51</v>
      </c>
      <c r="Q111" s="3">
        <v>2</v>
      </c>
    </row>
    <row r="112" spans="1:17" x14ac:dyDescent="0.2">
      <c r="A112" s="3">
        <v>144</v>
      </c>
      <c r="B112" s="3" t="s">
        <v>195</v>
      </c>
      <c r="C112" s="772">
        <f ca="1">IF(TBLStructure[[#This Row],[Section]]="Primary","",IF(OFFSET(TBLStructure[[#This Row],[Section]],-1,0)="Primary",1,IF(AND(TBLStructure[[#This Row],[Section]]&lt;&gt;OFFSET(TBLStructure[[#This Row],[Section]],-1,0),OR(COUNTIF(TBLStructure[Section],OFFSET(TBLStructure[[#This Row],[Section]],-1,0))&lt;&gt;COUNTIFS(TBLStructure[Section],OFFSET(TBLStructure[[#This Row],[Section]],-1,0),TBLStructure[Note Reference],"*Hidden"),COUNTIFS(TBLStructure[Section],OFFSET(TBLStructure[[#This Row],[Section]],-1,0),TBLStructure[Note Reference],"*Hidden")=0)),OFFSET(TBLStructure[[#This Row],[Number]],-1,0)+1,OFFSET(TBLStructure[[#This Row],[Number]],-1,0))))</f>
        <v>8</v>
      </c>
      <c r="D112" s="3" t="s">
        <v>203</v>
      </c>
      <c r="E112" s="772">
        <f ca="1">IF(TBLStructure[[#This Row],[Section]]="Primary","",IF(AND(TBLStructure[[#This Row],[Sub-category]]&lt;&gt;OFFSET(TBLStructure[[#This Row],[Sub-category]],-1,0),OR(COUNTIF(TBLStructure[Sub-category],OFFSET(TBLStructure[[#This Row],[Sub-category]],-1,0))&lt;&gt;COUNTIFS(TBLStructure[Sub-category],OFFSET(TBLStructure[[#This Row],[Sub-category]],-1,0),TBLStructure[Note Reference],"*Hidden"),COUNTIFS(TBLStructure[Sub-category],OFFSET(TBLStructure[[#This Row],[Sub-category]],-1,0),TBLStructure[Note Reference],"*Hidden")=0)),IF(TBLStructure[[#This Row],[Section]]&lt;&gt;OFFSET(TBLStructure[[#This Row],[Section]],-1,0),1,OFFSET(TBLStructure[[#This Row],[Sub Number]],-1,0)+1),IF(TBLStructure[[#This Row],[Sub-category]]&lt;&gt;OFFSET(TBLStructure[[#This Row],[Sub-category]],-1,0),1,OFFSET(TBLStructure[[#This Row],[Sub Number]],-1,0))))</f>
        <v>3</v>
      </c>
      <c r="F112" s="3" t="s">
        <v>205</v>
      </c>
      <c r="G112" s="772" t="str">
        <f ca="1">IF(TBLStructure[[#This Row],[Note Title]]=OFFSET(TBLStructure[[#This Row],[Note Title]],-1,0),OFFSET(TBLStructure[[#This Row],[Note Reference]],-1,0),IF(TBLStructure[[#This Row],[Section]]="Primary","",IF(TBLStructure[[#This Row],[Sub-category]]&lt;&gt;OFFSET(TBLStructure[[#This Row],[Sub-category]],-1,0),"A",IF(AND(OFFSET(TBLStructure[[#This Row],[Note Reference]],-1,0)="Ahidden"),"A",IF(RIGHT(OFFSET(TBLStructure[[#This Row],[Note Reference]],-1,0),6)="Hidden",LEFT(OFFSET(TBLStructure[[#This Row],[Note Reference]],-1,0),1),CHAR(CODE(LEFT(OFFSET(TBLStructure[[#This Row],[Note Reference]],-1,0),1))+1)))))&amp;IF(NOT(TBLStructure[[#This Row],[Use Note]]),"Hidden",""))</f>
        <v>B</v>
      </c>
      <c r="H112" s="772" t="str">
        <f ca="1">IF(TBLStructure[[#This Row],[Section]]="Primary",TBLStructure[[#This Row],[Note Title]],TBLStructure[[#This Row],[Number]]&amp;"."&amp;TBLStructure[[#This Row],[Sub Number]]&amp;TBLStructure[[#This Row],[Note Reference]])</f>
        <v>8.3B</v>
      </c>
      <c r="I112" s="3" t="str">
        <f ca="1">IF(TBLStructure[[#This Row],[Section]]="Primary",TBLStructure[[#This Row],[Note Title]],TBLStructure[[#This Row],[Full Note Ref]]&amp; ": " &amp; TBLStructure[[#This Row],[Note Title]])</f>
        <v>8.3B: Administered - restructuring</v>
      </c>
      <c r="J112" s="773" t="b">
        <v>1</v>
      </c>
      <c r="K112" s="3" t="s">
        <v>197</v>
      </c>
      <c r="L112" s="3" t="s">
        <v>57</v>
      </c>
      <c r="M112" s="3" t="str">
        <f ca="1">IF(TBLStructure[[#This Row],[Section]]="Primary",TBLStructure[[#This Row],[Sheet Ref]],TBLStructure[[#This Row],[Sheet Ref]]&amp;TBLStructure[[#This Row],[Number]]&amp;"."&amp;TBLStructure[[#This Row],[Sub Number]] &amp; IF(COUNTIFS(TBLStructure[Current Sheet Name],TBLStructure[[#This Row],[Current Sheet Name]],TBLStructure[Note Reference],"*Hidden")=COUNTIF(TBLStructure[Current Sheet Name],TBLStructure[[#This Row],[Current Sheet Name]]),"Hide" &amp; TEXT(TBLStructure[[#This Row],[Model Reference]],"000"),""))</f>
        <v>OI8.3</v>
      </c>
      <c r="N112" s="3" t="s">
        <v>204</v>
      </c>
      <c r="O112" s="3" t="b">
        <f ca="1">TBLStructure[[#This Row],[Current Sheet Name]]=TBLStructure[[#This Row],[Sheet Name]]</f>
        <v>1</v>
      </c>
      <c r="P112" s="3" t="s">
        <v>51</v>
      </c>
      <c r="Q112" s="3">
        <v>2</v>
      </c>
    </row>
  </sheetData>
  <sheetProtection formatCells="0" formatColumns="0" formatRows="0" insertColumns="0" insertRows="0" insertHyperlinks="0" deleteColumns="0" deleteRows="0" sort="0" autoFilter="0" pivotTables="0"/>
  <dataValidations count="2">
    <dataValidation type="list" allowBlank="1" showInputMessage="1" showErrorMessage="1" sqref="P2:P112" xr:uid="{CEDE7611-B06F-44B2-B4E3-E3DACB3F622A}">
      <formula1>"Portrait,Landscape"</formula1>
    </dataValidation>
    <dataValidation type="list" allowBlank="1" showInputMessage="1" showErrorMessage="1" sqref="J2:J112" xr:uid="{C5BF3653-9553-4E94-B749-7DEED84E9635}">
      <formula1>"TRUE,FALSE"</formula1>
    </dataValidation>
  </dataValidations>
  <printOptions horizontalCentered="1"/>
  <pageMargins left="0.23622047244094491" right="0.23622047244094491" top="0.74803149606299213" bottom="0.74803149606299213" header="0.31496062992125984" footer="0.31496062992125984"/>
  <pageSetup paperSize="8" scale="66" fitToHeight="0" orientation="landscape" r:id="rId1"/>
  <customProperties>
    <customPr name="_pios_id" r:id="rId2"/>
  </customProperties>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60BAD-2852-4769-AB38-770BDC408A6A}">
  <sheetPr codeName="Sheet19">
    <tabColor rgb="FF7030A0"/>
  </sheetPr>
  <dimension ref="A1:J63"/>
  <sheetViews>
    <sheetView showGridLines="0" view="pageBreakPreview" topLeftCell="D1" zoomScaleNormal="100" zoomScaleSheetLayoutView="100" workbookViewId="0">
      <selection activeCell="P40" sqref="P40"/>
    </sheetView>
  </sheetViews>
  <sheetFormatPr defaultColWidth="8.77734375" defaultRowHeight="11.4" x14ac:dyDescent="0.2"/>
  <cols>
    <col min="1" max="1" width="4.21875" style="3" hidden="1" customWidth="1"/>
    <col min="2" max="3" width="10.77734375" style="3" hidden="1" customWidth="1"/>
    <col min="4" max="4" width="20.77734375" style="3" customWidth="1"/>
    <col min="5" max="5" width="49.109375" style="4" customWidth="1"/>
    <col min="6" max="6" width="7.77734375" style="3" customWidth="1"/>
    <col min="7" max="8" width="8.77734375" style="3" customWidth="1"/>
    <col min="9" max="9" width="4" style="3" customWidth="1"/>
    <col min="10" max="10" width="8.77734375" style="3" customWidth="1"/>
    <col min="11" max="11" width="27.21875" style="3" customWidth="1"/>
    <col min="12" max="16384" width="8.77734375" style="3"/>
  </cols>
  <sheetData>
    <row r="1" spans="1:10" x14ac:dyDescent="0.2">
      <c r="A1" s="3" t="s">
        <v>0</v>
      </c>
      <c r="B1" s="917" t="s">
        <v>206</v>
      </c>
      <c r="C1" s="917"/>
      <c r="D1" s="814" t="s">
        <v>207</v>
      </c>
    </row>
    <row r="2" spans="1:10" ht="15" customHeight="1" x14ac:dyDescent="0.2">
      <c r="A2" s="3">
        <v>3</v>
      </c>
      <c r="B2" s="3" t="s">
        <v>208</v>
      </c>
      <c r="C2" s="3">
        <v>1</v>
      </c>
      <c r="E2" s="918" t="str">
        <f>INDEX(TBLStructure[Full Note Title],MATCH(C2,TBLStructure[Model Reference],0))</f>
        <v>Statement of Comprehensive Income</v>
      </c>
      <c r="F2" s="918"/>
      <c r="G2" s="918"/>
      <c r="H2" s="918"/>
      <c r="I2" s="5"/>
    </row>
    <row r="3" spans="1:10" ht="15" customHeight="1" thickBot="1" x14ac:dyDescent="0.25">
      <c r="A3" s="3">
        <v>3</v>
      </c>
      <c r="E3" s="6" t="str">
        <f>_xlfn.CONCAT("for the period ended 30 June "&amp;Contents!F3)</f>
        <v>for the period ended 30 June 20X2</v>
      </c>
      <c r="F3" s="7"/>
      <c r="G3" s="8"/>
      <c r="H3" s="8"/>
      <c r="I3" s="8"/>
      <c r="J3" s="8"/>
    </row>
    <row r="4" spans="1:10" s="1" customFormat="1" ht="23.4" x14ac:dyDescent="0.25">
      <c r="A4" s="3">
        <v>3</v>
      </c>
      <c r="D4" s="9" t="s">
        <v>209</v>
      </c>
      <c r="E4" s="10"/>
      <c r="F4" s="11"/>
      <c r="G4" s="12" t="str">
        <f>Contents!F3</f>
        <v>20X2</v>
      </c>
      <c r="H4" s="13" t="str">
        <f>Contents!F4</f>
        <v>20X1</v>
      </c>
      <c r="I4" s="14"/>
      <c r="J4" s="15" t="s">
        <v>210</v>
      </c>
    </row>
    <row r="5" spans="1:10" ht="12" customHeight="1" thickBot="1" x14ac:dyDescent="0.25">
      <c r="A5" s="3">
        <v>3</v>
      </c>
      <c r="D5" s="4"/>
      <c r="E5" s="16"/>
      <c r="F5" s="17" t="s">
        <v>211</v>
      </c>
      <c r="G5" s="18" t="s">
        <v>212</v>
      </c>
      <c r="H5" s="19" t="s">
        <v>212</v>
      </c>
      <c r="I5" s="19"/>
      <c r="J5" s="19" t="s">
        <v>212</v>
      </c>
    </row>
    <row r="6" spans="1:10" ht="12" customHeight="1" x14ac:dyDescent="0.2">
      <c r="A6" s="3">
        <v>3</v>
      </c>
      <c r="D6" s="4"/>
      <c r="E6" s="20" t="s">
        <v>213</v>
      </c>
      <c r="F6" s="21"/>
      <c r="G6" s="22"/>
      <c r="H6" s="23"/>
      <c r="I6" s="23"/>
      <c r="J6" s="23"/>
    </row>
    <row r="7" spans="1:10" ht="12" customHeight="1" x14ac:dyDescent="0.2">
      <c r="A7" s="3">
        <v>3</v>
      </c>
      <c r="D7" s="4"/>
      <c r="E7" s="24" t="s">
        <v>65</v>
      </c>
      <c r="F7" s="25"/>
      <c r="G7" s="22"/>
      <c r="H7" s="23"/>
      <c r="I7" s="23"/>
      <c r="J7" s="23"/>
    </row>
    <row r="8" spans="1:10" ht="12" customHeight="1" x14ac:dyDescent="0.2">
      <c r="A8" s="3">
        <v>3</v>
      </c>
      <c r="B8" s="3" t="s">
        <v>214</v>
      </c>
      <c r="C8" s="3">
        <v>9</v>
      </c>
      <c r="E8" s="26" t="str">
        <f>INDEX(TBLStructure[Note Title],MATCH(C8,TBLStructure[Model Reference],0))</f>
        <v>Employee benefits</v>
      </c>
      <c r="F8" s="27" t="str">
        <f ca="1">INDEX(TBLStructure[Full Note Ref],MATCH(C8,TBLStructure[Model Reference],0))</f>
        <v>1.1A</v>
      </c>
      <c r="G8" s="28">
        <f>'FPE1.1'!F16</f>
        <v>0</v>
      </c>
      <c r="H8" s="29">
        <f>'FPE1.1'!G16</f>
        <v>0</v>
      </c>
      <c r="I8" s="29"/>
      <c r="J8" s="29">
        <v>0</v>
      </c>
    </row>
    <row r="9" spans="1:10" ht="12" customHeight="1" x14ac:dyDescent="0.2">
      <c r="A9" s="3">
        <v>3</v>
      </c>
      <c r="B9" s="3" t="s">
        <v>214</v>
      </c>
      <c r="C9" s="3">
        <v>10</v>
      </c>
      <c r="E9" s="26" t="str">
        <f>INDEX(TBLStructure[Note Title],MATCH(C9,TBLStructure[Model Reference],0))</f>
        <v>Suppliers</v>
      </c>
      <c r="F9" s="27" t="str">
        <f ca="1">INDEX(TBLStructure[Full Note Ref],MATCH(C9,TBLStructure[Model Reference],0))</f>
        <v>1.1B</v>
      </c>
      <c r="G9" s="28">
        <f>'FPE1.1'!F42</f>
        <v>0</v>
      </c>
      <c r="H9" s="29">
        <f>'FPE1.1'!G42</f>
        <v>0</v>
      </c>
      <c r="I9" s="29"/>
      <c r="J9" s="29">
        <v>0</v>
      </c>
    </row>
    <row r="10" spans="1:10" ht="12" customHeight="1" x14ac:dyDescent="0.2">
      <c r="A10" s="3">
        <v>3</v>
      </c>
      <c r="B10" s="3" t="s">
        <v>214</v>
      </c>
      <c r="C10" s="3">
        <v>11</v>
      </c>
      <c r="E10" s="26" t="str">
        <f>INDEX(TBLStructure[Note Title],MATCH(C10,TBLStructure[Model Reference],0))</f>
        <v>Grants</v>
      </c>
      <c r="F10" s="27" t="str">
        <f ca="1">INDEX(TBLStructure[Full Note Ref],MATCH(C10,TBLStructure[Model Reference],0))</f>
        <v>1.1C</v>
      </c>
      <c r="G10" s="28">
        <f>'FPE1.1'!F52</f>
        <v>0</v>
      </c>
      <c r="H10" s="29">
        <f>'FPE1.1'!G52</f>
        <v>0</v>
      </c>
      <c r="I10" s="29"/>
      <c r="J10" s="29">
        <v>0</v>
      </c>
    </row>
    <row r="11" spans="1:10" ht="12" customHeight="1" x14ac:dyDescent="0.2">
      <c r="A11" s="3">
        <v>3</v>
      </c>
      <c r="B11" s="3" t="s">
        <v>214</v>
      </c>
      <c r="C11" s="3">
        <v>60</v>
      </c>
      <c r="E11" s="26" t="s">
        <v>215</v>
      </c>
      <c r="F11" s="27" t="str">
        <f ca="1">INDEX(TBLStructure[Full Note Ref],MATCH(C11,TBLStructure[Model Reference],0))</f>
        <v>3.2A</v>
      </c>
      <c r="G11" s="28">
        <f>FPOPPE3.2!L27</f>
        <v>0</v>
      </c>
      <c r="H11" s="29">
        <v>0</v>
      </c>
      <c r="I11" s="29"/>
      <c r="J11" s="29">
        <v>0</v>
      </c>
    </row>
    <row r="12" spans="1:10" ht="12" customHeight="1" x14ac:dyDescent="0.2">
      <c r="A12" s="3">
        <v>3</v>
      </c>
      <c r="B12" s="3" t="s">
        <v>214</v>
      </c>
      <c r="C12" s="3">
        <v>12</v>
      </c>
      <c r="D12" s="4" t="s">
        <v>216</v>
      </c>
      <c r="E12" s="26" t="str">
        <f>INDEX(TBLStructure[Note Title],MATCH(C12,TBLStructure[Model Reference],0))</f>
        <v>Finance costs</v>
      </c>
      <c r="F12" s="27" t="str">
        <f ca="1">INDEX(TBLStructure[Full Note Ref],MATCH(C12,TBLStructure[Model Reference],0))</f>
        <v>1.1D</v>
      </c>
      <c r="G12" s="28">
        <f>'FPE1.1'!F66</f>
        <v>0</v>
      </c>
      <c r="H12" s="29">
        <f>'FPE1.1'!G66</f>
        <v>0</v>
      </c>
      <c r="I12" s="29"/>
      <c r="J12" s="29">
        <v>0</v>
      </c>
    </row>
    <row r="13" spans="1:10" ht="11.4" customHeight="1" x14ac:dyDescent="0.2">
      <c r="A13" s="3">
        <v>3</v>
      </c>
      <c r="B13" s="3" t="s">
        <v>214</v>
      </c>
      <c r="C13" s="3">
        <v>146</v>
      </c>
      <c r="D13" s="30" t="s">
        <v>217</v>
      </c>
      <c r="E13" s="26" t="str">
        <f>INDEX(TBLStructure[Note Title],MATCH(C13,TBLStructure[Model Reference],0))</f>
        <v>Impairment loss on financial instruments</v>
      </c>
      <c r="F13" s="27" t="str">
        <f ca="1">INDEX(TBLStructure[Full Note Ref],MATCH(C13,TBLStructure[Model Reference],0))</f>
        <v>1.1E</v>
      </c>
      <c r="G13" s="31">
        <f>'FPE1.1'!F68</f>
        <v>0</v>
      </c>
      <c r="H13" s="32">
        <f>'FPE1.1'!G68</f>
        <v>0</v>
      </c>
      <c r="I13" s="32"/>
      <c r="J13" s="32">
        <v>0</v>
      </c>
    </row>
    <row r="14" spans="1:10" ht="12" customHeight="1" x14ac:dyDescent="0.2">
      <c r="A14" s="3">
        <v>3</v>
      </c>
      <c r="B14" s="3" t="s">
        <v>214</v>
      </c>
      <c r="C14" s="3">
        <v>13</v>
      </c>
      <c r="D14" s="33"/>
      <c r="E14" s="26" t="str">
        <f>INDEX(TBLStructure[Note Title],MATCH(C14,TBLStructure[Model Reference],0))</f>
        <v>Write-down and impairment of other assets</v>
      </c>
      <c r="F14" s="27" t="str">
        <f ca="1">INDEX(TBLStructure[Full Note Ref],MATCH(C14,TBLStructure[Model Reference],0))</f>
        <v>1.1F</v>
      </c>
      <c r="G14" s="28">
        <f>'FPE1.1'!F80</f>
        <v>0</v>
      </c>
      <c r="H14" s="29">
        <f>'FPE1.1'!G80</f>
        <v>0</v>
      </c>
      <c r="I14" s="29"/>
      <c r="J14" s="29">
        <v>0</v>
      </c>
    </row>
    <row r="15" spans="1:10" ht="12" customHeight="1" x14ac:dyDescent="0.2">
      <c r="A15" s="3">
        <v>3</v>
      </c>
      <c r="B15" s="3" t="s">
        <v>214</v>
      </c>
      <c r="C15" s="3">
        <v>14</v>
      </c>
      <c r="E15" s="26" t="str">
        <f>INDEX(TBLStructure[Note Title],MATCH(C15,TBLStructure[Model Reference],0))</f>
        <v>Foreign exchange losses</v>
      </c>
      <c r="F15" s="27" t="str">
        <f ca="1">INDEX(TBLStructure[Full Note Ref],MATCH(C15,TBLStructure[Model Reference],0))</f>
        <v>1.1G</v>
      </c>
      <c r="G15" s="28">
        <f>'FPE1.1'!F85</f>
        <v>0</v>
      </c>
      <c r="H15" s="29">
        <f>'FPE1.1'!G85</f>
        <v>0</v>
      </c>
      <c r="I15" s="29"/>
      <c r="J15" s="29">
        <v>0</v>
      </c>
    </row>
    <row r="16" spans="1:10" ht="12" customHeight="1" x14ac:dyDescent="0.2">
      <c r="A16" s="3">
        <v>3</v>
      </c>
      <c r="B16" s="3" t="s">
        <v>214</v>
      </c>
      <c r="C16" s="3" t="s">
        <v>218</v>
      </c>
      <c r="E16" s="26" t="s">
        <v>219</v>
      </c>
      <c r="F16" s="27"/>
      <c r="G16" s="28">
        <v>0</v>
      </c>
      <c r="H16" s="29">
        <v>0</v>
      </c>
      <c r="I16" s="29"/>
      <c r="J16" s="29">
        <v>0</v>
      </c>
    </row>
    <row r="17" spans="1:10" ht="12" customHeight="1" x14ac:dyDescent="0.2">
      <c r="A17" s="3">
        <v>3</v>
      </c>
      <c r="B17" s="3" t="s">
        <v>214</v>
      </c>
      <c r="C17" s="3">
        <v>15</v>
      </c>
      <c r="E17" s="26" t="str">
        <f>INDEX(TBLStructure[Note Title],MATCH(C17,TBLStructure[Model Reference],0))</f>
        <v>Other expenses</v>
      </c>
      <c r="F17" s="27" t="str">
        <f ca="1">INDEX(TBLStructure[Full Note Ref],MATCH(C17,TBLStructure[Model Reference],0))</f>
        <v>1.1H</v>
      </c>
      <c r="G17" s="28">
        <f>'FPE1.1'!F93</f>
        <v>0</v>
      </c>
      <c r="H17" s="29">
        <f>'FPE1.1'!G93</f>
        <v>0</v>
      </c>
      <c r="I17" s="29"/>
      <c r="J17" s="29">
        <v>0</v>
      </c>
    </row>
    <row r="18" spans="1:10" ht="12" customHeight="1" x14ac:dyDescent="0.2">
      <c r="A18" s="3">
        <v>3</v>
      </c>
      <c r="E18" s="24" t="s">
        <v>220</v>
      </c>
      <c r="F18" s="34"/>
      <c r="G18" s="35">
        <f>SUM(G7:G17)</f>
        <v>0</v>
      </c>
      <c r="H18" s="36">
        <f>SUM(H7:H17)</f>
        <v>0</v>
      </c>
      <c r="I18" s="29"/>
      <c r="J18" s="36">
        <f>SUM(J7:J17)</f>
        <v>0</v>
      </c>
    </row>
    <row r="19" spans="1:10" ht="6" customHeight="1" x14ac:dyDescent="0.2">
      <c r="A19" s="3">
        <v>3</v>
      </c>
      <c r="E19" s="24"/>
      <c r="F19" s="34"/>
      <c r="G19" s="28"/>
      <c r="H19" s="29"/>
      <c r="I19" s="29"/>
      <c r="J19" s="29"/>
    </row>
    <row r="20" spans="1:10" ht="12" customHeight="1" x14ac:dyDescent="0.2">
      <c r="A20" s="3">
        <v>3</v>
      </c>
      <c r="E20" s="24" t="s">
        <v>221</v>
      </c>
      <c r="F20" s="34"/>
      <c r="G20" s="28"/>
      <c r="H20" s="29"/>
      <c r="I20" s="29"/>
      <c r="J20" s="29"/>
    </row>
    <row r="21" spans="1:10" ht="3.6" customHeight="1" x14ac:dyDescent="0.2">
      <c r="A21" s="3">
        <v>3</v>
      </c>
      <c r="E21" s="24"/>
      <c r="F21" s="34"/>
      <c r="G21" s="28"/>
      <c r="H21" s="29"/>
      <c r="I21" s="29"/>
      <c r="J21" s="29"/>
    </row>
    <row r="22" spans="1:10" ht="12" customHeight="1" x14ac:dyDescent="0.2">
      <c r="A22" s="3">
        <v>3</v>
      </c>
      <c r="E22" s="24" t="s">
        <v>222</v>
      </c>
      <c r="F22" s="34"/>
      <c r="G22" s="28"/>
      <c r="H22" s="29"/>
      <c r="I22" s="29"/>
      <c r="J22" s="29"/>
    </row>
    <row r="23" spans="1:10" ht="12" customHeight="1" x14ac:dyDescent="0.2">
      <c r="A23" s="3">
        <v>3</v>
      </c>
      <c r="B23" s="3" t="s">
        <v>214</v>
      </c>
      <c r="C23" s="3">
        <v>17</v>
      </c>
      <c r="E23" s="26" t="str">
        <f>INDEX(TBLStructure[Note Title],MATCH(C23,TBLStructure[Model Reference],0))</f>
        <v>Revenue from contracts with customers</v>
      </c>
      <c r="F23" s="27" t="str">
        <f ca="1">INDEX(TBLStructure[Full Note Ref],MATCH(C23,TBLStructure[Model Reference],0))</f>
        <v>1.2A</v>
      </c>
      <c r="G23" s="28">
        <f>'FPE1.2'!F11</f>
        <v>0</v>
      </c>
      <c r="H23" s="29">
        <f>'FPE1.2'!G11</f>
        <v>0</v>
      </c>
      <c r="I23" s="29"/>
      <c r="J23" s="29">
        <v>0</v>
      </c>
    </row>
    <row r="24" spans="1:10" ht="12" customHeight="1" x14ac:dyDescent="0.2">
      <c r="A24" s="3">
        <v>3</v>
      </c>
      <c r="B24" s="3" t="s">
        <v>214</v>
      </c>
      <c r="C24" s="3">
        <v>18</v>
      </c>
      <c r="E24" s="26" t="str">
        <f>INDEX(TBLStructure[Note Title],MATCH(C24,TBLStructure[Model Reference],0))</f>
        <v>Fees and fines</v>
      </c>
      <c r="F24" s="27" t="str">
        <f ca="1">INDEX(TBLStructure[Full Note Ref],MATCH(C24,TBLStructure[Model Reference],0))</f>
        <v>1.2B</v>
      </c>
      <c r="G24" s="28">
        <f>'FPE1.2'!F46</f>
        <v>0</v>
      </c>
      <c r="H24" s="29">
        <f>'FPE1.2'!G46</f>
        <v>0</v>
      </c>
      <c r="I24" s="29"/>
      <c r="J24" s="29">
        <v>0</v>
      </c>
    </row>
    <row r="25" spans="1:10" ht="12" customHeight="1" x14ac:dyDescent="0.2">
      <c r="A25" s="3">
        <v>3</v>
      </c>
      <c r="B25" s="3" t="s">
        <v>214</v>
      </c>
      <c r="C25" s="3">
        <v>19</v>
      </c>
      <c r="D25" s="814" t="s">
        <v>223</v>
      </c>
      <c r="E25" s="26" t="str">
        <f>INDEX(TBLStructure[Note Title],MATCH(C25,TBLStructure[Model Reference],0))</f>
        <v>Interest</v>
      </c>
      <c r="F25" s="27" t="str">
        <f ca="1">INDEX(TBLStructure[Full Note Ref],MATCH(C25,TBLStructure[Model Reference],0))</f>
        <v>1.2C</v>
      </c>
      <c r="G25" s="28">
        <f>'FPE1.2'!F53</f>
        <v>0</v>
      </c>
      <c r="H25" s="29">
        <f>'FPE1.2'!G53</f>
        <v>0</v>
      </c>
      <c r="I25" s="29"/>
      <c r="J25" s="29">
        <v>0</v>
      </c>
    </row>
    <row r="26" spans="1:10" ht="12" customHeight="1" x14ac:dyDescent="0.2">
      <c r="A26" s="3">
        <v>3</v>
      </c>
      <c r="B26" s="3" t="s">
        <v>214</v>
      </c>
      <c r="C26" s="3">
        <v>20</v>
      </c>
      <c r="E26" s="26" t="str">
        <f>INDEX(TBLStructure[Note Title],MATCH(C26,TBLStructure[Model Reference],0))</f>
        <v>Dividends</v>
      </c>
      <c r="F26" s="27" t="str">
        <f ca="1">INDEX(TBLStructure[Full Note Ref],MATCH(C26,TBLStructure[Model Reference],0))</f>
        <v>1.2D</v>
      </c>
      <c r="G26" s="28">
        <f>'FPE1.2'!F62</f>
        <v>0</v>
      </c>
      <c r="H26" s="29">
        <f>'FPE1.2'!G62</f>
        <v>0</v>
      </c>
      <c r="I26" s="29"/>
      <c r="J26" s="29">
        <v>0</v>
      </c>
    </row>
    <row r="27" spans="1:10" ht="12" customHeight="1" x14ac:dyDescent="0.2">
      <c r="A27" s="3">
        <v>3</v>
      </c>
      <c r="B27" s="3" t="s">
        <v>214</v>
      </c>
      <c r="C27" s="3">
        <v>21</v>
      </c>
      <c r="E27" s="26" t="str">
        <f>INDEX(TBLStructure[Note Title],MATCH(C27,TBLStructure[Model Reference],0))</f>
        <v>Rental income</v>
      </c>
      <c r="F27" s="27" t="str">
        <f ca="1">INDEX(TBLStructure[Full Note Ref],MATCH(C27,TBLStructure[Model Reference],0))</f>
        <v>1.2E</v>
      </c>
      <c r="G27" s="28">
        <f>'FPE1.2'!F74</f>
        <v>0</v>
      </c>
      <c r="H27" s="29">
        <f>'FPE1.2'!G74</f>
        <v>0</v>
      </c>
      <c r="I27" s="29"/>
      <c r="J27" s="29">
        <v>0</v>
      </c>
    </row>
    <row r="28" spans="1:10" ht="12" customHeight="1" x14ac:dyDescent="0.2">
      <c r="A28" s="3">
        <v>3</v>
      </c>
      <c r="B28" s="3" t="s">
        <v>214</v>
      </c>
      <c r="C28" s="3">
        <v>23</v>
      </c>
      <c r="E28" s="26" t="str">
        <f>INDEX(TBLStructure[Note Title],MATCH(C28,TBLStructure[Model Reference],0))</f>
        <v>Other revenue</v>
      </c>
      <c r="F28" s="27" t="str">
        <f ca="1">INDEX(TBLStructure[Full Note Ref],MATCH(C28,TBLStructure[Model Reference],0))</f>
        <v>1.2F</v>
      </c>
      <c r="G28" s="28">
        <f>'FPE1.2'!F102</f>
        <v>0</v>
      </c>
      <c r="H28" s="29">
        <f>'FPE1.2'!G102</f>
        <v>0</v>
      </c>
      <c r="I28" s="29"/>
      <c r="J28" s="29">
        <v>0</v>
      </c>
    </row>
    <row r="29" spans="1:10" ht="12" customHeight="1" x14ac:dyDescent="0.2">
      <c r="A29" s="3">
        <v>3</v>
      </c>
      <c r="D29" s="4" t="s">
        <v>224</v>
      </c>
      <c r="E29" s="24" t="s">
        <v>225</v>
      </c>
      <c r="F29" s="34"/>
      <c r="G29" s="35">
        <f>SUM(G22:G28)</f>
        <v>0</v>
      </c>
      <c r="H29" s="36">
        <f>SUM(H22:H28)</f>
        <v>0</v>
      </c>
      <c r="I29" s="29"/>
      <c r="J29" s="36">
        <f>SUM(J22:J28)</f>
        <v>0</v>
      </c>
    </row>
    <row r="30" spans="1:10" ht="6.6" customHeight="1" x14ac:dyDescent="0.2">
      <c r="A30" s="3">
        <v>3</v>
      </c>
      <c r="E30" s="26"/>
      <c r="F30" s="34"/>
      <c r="G30" s="28"/>
      <c r="H30" s="29"/>
      <c r="I30" s="29"/>
      <c r="J30" s="29"/>
    </row>
    <row r="31" spans="1:10" ht="12" customHeight="1" x14ac:dyDescent="0.2">
      <c r="A31" s="3">
        <v>3</v>
      </c>
      <c r="D31" s="37"/>
      <c r="E31" s="24" t="s">
        <v>226</v>
      </c>
      <c r="F31" s="34"/>
      <c r="G31" s="28"/>
      <c r="H31" s="29"/>
      <c r="I31" s="29"/>
      <c r="J31" s="29"/>
    </row>
    <row r="32" spans="1:10" ht="12" customHeight="1" x14ac:dyDescent="0.2">
      <c r="A32" s="3">
        <v>3</v>
      </c>
      <c r="B32" s="3" t="s">
        <v>214</v>
      </c>
      <c r="C32" s="3" t="s">
        <v>218</v>
      </c>
      <c r="D32" s="37"/>
      <c r="E32" s="26" t="s">
        <v>227</v>
      </c>
      <c r="F32" s="38"/>
      <c r="G32" s="28">
        <v>0</v>
      </c>
      <c r="H32" s="29">
        <v>0</v>
      </c>
      <c r="I32" s="29"/>
      <c r="J32" s="29">
        <v>0</v>
      </c>
    </row>
    <row r="33" spans="1:10" ht="12" customHeight="1" x14ac:dyDescent="0.2">
      <c r="A33" s="3">
        <v>3</v>
      </c>
      <c r="B33" s="3" t="s">
        <v>214</v>
      </c>
      <c r="C33" s="3">
        <v>24</v>
      </c>
      <c r="D33" s="39" t="s">
        <v>228</v>
      </c>
      <c r="E33" s="26" t="str">
        <f>INDEX(TBLStructure[Note Title],MATCH(C33,TBLStructure[Model Reference],0))</f>
        <v>Foreign exchange gains</v>
      </c>
      <c r="F33" s="27" t="str">
        <f ca="1">INDEX(TBLStructure[Full Note Ref],MATCH(C33,TBLStructure[Model Reference],0))</f>
        <v>1.2G</v>
      </c>
      <c r="G33" s="28">
        <f>'FPE1.2'!F116</f>
        <v>0</v>
      </c>
      <c r="H33" s="29">
        <f>'FPE1.2'!G116</f>
        <v>0</v>
      </c>
      <c r="I33" s="29"/>
      <c r="J33" s="29">
        <v>0</v>
      </c>
    </row>
    <row r="34" spans="1:10" ht="12" customHeight="1" x14ac:dyDescent="0.2">
      <c r="A34" s="3">
        <v>3</v>
      </c>
      <c r="B34" s="3" t="s">
        <v>214</v>
      </c>
      <c r="C34" s="3">
        <v>25</v>
      </c>
      <c r="D34" s="39" t="s">
        <v>229</v>
      </c>
      <c r="E34" s="26" t="str">
        <f>INDEX(TBLStructure[Note Title],MATCH(C34,TBLStructure[Model Reference],0))</f>
        <v>Reversal of write-downs and impairment</v>
      </c>
      <c r="F34" s="27" t="str">
        <f ca="1">INDEX(TBLStructure[Full Note Ref],MATCH(C34,TBLStructure[Model Reference],0))</f>
        <v>1.2H</v>
      </c>
      <c r="G34" s="28">
        <f>'FPE1.2'!F121</f>
        <v>0</v>
      </c>
      <c r="H34" s="29">
        <f>'FPE1.2'!G121</f>
        <v>0</v>
      </c>
      <c r="I34" s="29"/>
      <c r="J34" s="29">
        <v>0</v>
      </c>
    </row>
    <row r="35" spans="1:10" ht="12" customHeight="1" x14ac:dyDescent="0.2">
      <c r="A35" s="3">
        <v>3</v>
      </c>
      <c r="B35" s="3" t="s">
        <v>214</v>
      </c>
      <c r="C35" s="3">
        <v>26</v>
      </c>
      <c r="E35" s="26" t="str">
        <f>INDEX(TBLStructure[Note Title],MATCH(C35,TBLStructure[Model Reference],0))</f>
        <v>Other gains</v>
      </c>
      <c r="F35" s="27" t="str">
        <f ca="1">INDEX(TBLStructure[Full Note Ref],MATCH(C35,TBLStructure[Model Reference],0))</f>
        <v>1.2I</v>
      </c>
      <c r="G35" s="28">
        <f>'FPE1.2'!F132</f>
        <v>0</v>
      </c>
      <c r="H35" s="29">
        <f>'FPE1.2'!G132</f>
        <v>0</v>
      </c>
      <c r="I35" s="29"/>
      <c r="J35" s="29">
        <v>0</v>
      </c>
    </row>
    <row r="36" spans="1:10" ht="12" customHeight="1" x14ac:dyDescent="0.2">
      <c r="A36" s="3">
        <v>3</v>
      </c>
      <c r="E36" s="24" t="s">
        <v>230</v>
      </c>
      <c r="F36" s="34"/>
      <c r="G36" s="35">
        <f>SUM(G31:G35)</f>
        <v>0</v>
      </c>
      <c r="H36" s="36">
        <f>SUM(H31:H35)</f>
        <v>0</v>
      </c>
      <c r="I36" s="29"/>
      <c r="J36" s="36">
        <f>SUM(J31:J35)</f>
        <v>0</v>
      </c>
    </row>
    <row r="37" spans="1:10" ht="12" customHeight="1" x14ac:dyDescent="0.2">
      <c r="A37" s="3">
        <v>3</v>
      </c>
      <c r="E37" s="24" t="s">
        <v>231</v>
      </c>
      <c r="F37" s="34"/>
      <c r="G37" s="35">
        <f>G36+G29</f>
        <v>0</v>
      </c>
      <c r="H37" s="36">
        <f>H36+H29</f>
        <v>0</v>
      </c>
      <c r="I37" s="29"/>
      <c r="J37" s="36">
        <f>J36+J29</f>
        <v>0</v>
      </c>
    </row>
    <row r="38" spans="1:10" x14ac:dyDescent="0.2">
      <c r="A38" s="3">
        <v>3</v>
      </c>
      <c r="E38" s="20" t="s">
        <v>232</v>
      </c>
      <c r="F38" s="34"/>
      <c r="G38" s="35">
        <f>G37-G18</f>
        <v>0</v>
      </c>
      <c r="H38" s="36">
        <f>H37-H18</f>
        <v>0</v>
      </c>
      <c r="I38" s="29"/>
      <c r="J38" s="36">
        <f>J37-J18</f>
        <v>0</v>
      </c>
    </row>
    <row r="39" spans="1:10" ht="12" customHeight="1" x14ac:dyDescent="0.2">
      <c r="A39" s="3">
        <v>3</v>
      </c>
      <c r="B39" s="3" t="s">
        <v>214</v>
      </c>
      <c r="C39" s="3">
        <v>27</v>
      </c>
      <c r="E39" s="9" t="str">
        <f>INDEX(TBLStructure[Note Title],MATCH(C39,TBLStructure[Model Reference],0))</f>
        <v>Revenue from Government</v>
      </c>
      <c r="F39" s="27" t="str">
        <f ca="1">INDEX(TBLStructure[Full Note Ref],MATCH(C39,TBLStructure[Model Reference],0))</f>
        <v>1.2J</v>
      </c>
      <c r="G39" s="40">
        <f>'FPE1.2'!F145</f>
        <v>0</v>
      </c>
      <c r="H39" s="41">
        <f>'FPE1.2'!G145</f>
        <v>0</v>
      </c>
      <c r="I39" s="29"/>
      <c r="J39" s="41">
        <v>0</v>
      </c>
    </row>
    <row r="40" spans="1:10" ht="22.8" x14ac:dyDescent="0.2">
      <c r="A40" s="3">
        <v>3</v>
      </c>
      <c r="D40" s="42"/>
      <c r="E40" s="20" t="s">
        <v>233</v>
      </c>
      <c r="F40" s="34"/>
      <c r="G40" s="35">
        <f>SUM(G38:G39)</f>
        <v>0</v>
      </c>
      <c r="H40" s="36">
        <f>SUM(H38:H39)</f>
        <v>0</v>
      </c>
      <c r="I40" s="29"/>
      <c r="J40" s="36">
        <f>SUM(J38:J39)</f>
        <v>0</v>
      </c>
    </row>
    <row r="41" spans="1:10" ht="12" customHeight="1" x14ac:dyDescent="0.2">
      <c r="A41" s="3">
        <v>3</v>
      </c>
      <c r="B41" s="3" t="s">
        <v>214</v>
      </c>
      <c r="C41" s="30">
        <v>16</v>
      </c>
      <c r="D41" s="42" t="s">
        <v>234</v>
      </c>
      <c r="E41" s="9" t="s">
        <v>235</v>
      </c>
      <c r="F41" s="49"/>
      <c r="G41" s="31">
        <v>0</v>
      </c>
      <c r="H41" s="32">
        <v>0</v>
      </c>
      <c r="I41" s="32"/>
      <c r="J41" s="32">
        <v>0</v>
      </c>
    </row>
    <row r="42" spans="1:10" x14ac:dyDescent="0.2">
      <c r="A42" s="3">
        <v>3</v>
      </c>
      <c r="D42" s="42"/>
      <c r="E42" s="20" t="s">
        <v>236</v>
      </c>
      <c r="F42" s="34"/>
      <c r="G42" s="35">
        <f>SUM(G40:G41)</f>
        <v>0</v>
      </c>
      <c r="H42" s="36">
        <f>SUM(H40:H41)</f>
        <v>0</v>
      </c>
      <c r="I42" s="29"/>
      <c r="J42" s="36">
        <f>SUM(J40:J41)</f>
        <v>0</v>
      </c>
    </row>
    <row r="43" spans="1:10" ht="6.6" customHeight="1" x14ac:dyDescent="0.2">
      <c r="A43" s="3">
        <v>3</v>
      </c>
      <c r="E43" s="20"/>
      <c r="F43" s="34"/>
      <c r="G43" s="28"/>
      <c r="H43" s="29"/>
      <c r="I43" s="29"/>
      <c r="J43" s="29"/>
    </row>
    <row r="44" spans="1:10" ht="6.6" customHeight="1" thickBot="1" x14ac:dyDescent="0.25">
      <c r="A44" s="3">
        <v>3</v>
      </c>
      <c r="E44" s="20"/>
      <c r="F44" s="34"/>
      <c r="G44" s="28"/>
      <c r="H44" s="29"/>
      <c r="I44" s="29"/>
      <c r="J44" s="29"/>
    </row>
    <row r="45" spans="1:10" s="1" customFormat="1" ht="39.6" customHeight="1" x14ac:dyDescent="0.25">
      <c r="A45" s="3">
        <v>3</v>
      </c>
      <c r="D45" s="3"/>
      <c r="E45" s="10"/>
      <c r="F45" s="11"/>
      <c r="G45" s="12" t="str">
        <f>Contents!F3</f>
        <v>20X2</v>
      </c>
      <c r="H45" s="13" t="str">
        <f>Contents!F4</f>
        <v>20X1</v>
      </c>
      <c r="I45" s="14"/>
      <c r="J45" s="15" t="s">
        <v>210</v>
      </c>
    </row>
    <row r="46" spans="1:10" ht="12" customHeight="1" thickBot="1" x14ac:dyDescent="0.25">
      <c r="A46" s="3">
        <v>3</v>
      </c>
      <c r="E46" s="16"/>
      <c r="F46" s="17" t="s">
        <v>211</v>
      </c>
      <c r="G46" s="18" t="s">
        <v>212</v>
      </c>
      <c r="H46" s="19" t="s">
        <v>212</v>
      </c>
      <c r="I46" s="19"/>
      <c r="J46" s="19" t="s">
        <v>212</v>
      </c>
    </row>
    <row r="47" spans="1:10" x14ac:dyDescent="0.2">
      <c r="A47" s="3">
        <v>3</v>
      </c>
      <c r="D47" s="43" t="s">
        <v>237</v>
      </c>
      <c r="E47" s="20" t="s">
        <v>238</v>
      </c>
      <c r="F47" s="34"/>
      <c r="G47" s="28"/>
      <c r="H47" s="29"/>
      <c r="I47" s="29"/>
      <c r="J47" s="29"/>
    </row>
    <row r="48" spans="1:10" ht="22.8" x14ac:dyDescent="0.2">
      <c r="A48" s="3">
        <v>3</v>
      </c>
      <c r="D48" s="42" t="s">
        <v>239</v>
      </c>
      <c r="E48" s="44" t="s">
        <v>240</v>
      </c>
      <c r="F48" s="34"/>
      <c r="G48" s="28"/>
      <c r="H48" s="29"/>
      <c r="I48" s="29"/>
      <c r="J48" s="29"/>
    </row>
    <row r="49" spans="1:10" ht="12" customHeight="1" x14ac:dyDescent="0.2">
      <c r="A49" s="3">
        <v>3</v>
      </c>
      <c r="D49" s="4" t="s">
        <v>241</v>
      </c>
      <c r="E49" s="26" t="s">
        <v>242</v>
      </c>
      <c r="F49" s="34"/>
      <c r="G49" s="28">
        <v>0</v>
      </c>
      <c r="H49" s="29">
        <v>0</v>
      </c>
      <c r="I49" s="29"/>
      <c r="J49" s="29">
        <v>0</v>
      </c>
    </row>
    <row r="50" spans="1:10" ht="12" customHeight="1" x14ac:dyDescent="0.2">
      <c r="A50" s="3">
        <v>3</v>
      </c>
      <c r="D50" s="4" t="s">
        <v>241</v>
      </c>
      <c r="E50" s="26" t="s">
        <v>243</v>
      </c>
      <c r="F50" s="34"/>
      <c r="G50" s="28">
        <v>0</v>
      </c>
      <c r="H50" s="29">
        <v>0</v>
      </c>
      <c r="I50" s="29"/>
      <c r="J50" s="29">
        <v>0</v>
      </c>
    </row>
    <row r="51" spans="1:10" x14ac:dyDescent="0.2">
      <c r="A51" s="3">
        <v>3</v>
      </c>
      <c r="E51" s="26" t="s">
        <v>244</v>
      </c>
      <c r="F51" s="34"/>
      <c r="G51" s="28">
        <v>0</v>
      </c>
      <c r="H51" s="29">
        <v>0</v>
      </c>
      <c r="I51" s="29"/>
      <c r="J51" s="29">
        <v>0</v>
      </c>
    </row>
    <row r="52" spans="1:10" ht="22.5" customHeight="1" x14ac:dyDescent="0.2">
      <c r="A52" s="3">
        <v>3</v>
      </c>
      <c r="D52" s="4" t="s">
        <v>245</v>
      </c>
      <c r="E52" s="20" t="s">
        <v>246</v>
      </c>
      <c r="F52" s="34"/>
      <c r="G52" s="28"/>
      <c r="H52" s="29"/>
      <c r="I52" s="29"/>
      <c r="J52" s="29"/>
    </row>
    <row r="53" spans="1:10" ht="12" customHeight="1" x14ac:dyDescent="0.2">
      <c r="A53" s="3">
        <v>3</v>
      </c>
      <c r="D53" s="4" t="s">
        <v>241</v>
      </c>
      <c r="E53" s="45" t="s">
        <v>247</v>
      </c>
      <c r="F53" s="34"/>
      <c r="G53" s="28">
        <v>0</v>
      </c>
      <c r="H53" s="29">
        <v>0</v>
      </c>
      <c r="I53" s="29"/>
      <c r="J53" s="29">
        <v>0</v>
      </c>
    </row>
    <row r="54" spans="1:10" ht="22.8" x14ac:dyDescent="0.2">
      <c r="A54" s="3">
        <v>3</v>
      </c>
      <c r="D54" s="4" t="s">
        <v>248</v>
      </c>
      <c r="E54" s="45" t="s">
        <v>249</v>
      </c>
      <c r="F54" s="46"/>
      <c r="G54" s="47">
        <v>0</v>
      </c>
      <c r="H54" s="48">
        <v>0</v>
      </c>
      <c r="I54" s="48"/>
      <c r="J54" s="48">
        <v>0</v>
      </c>
    </row>
    <row r="55" spans="1:10" ht="24.6" customHeight="1" x14ac:dyDescent="0.2">
      <c r="A55" s="3">
        <v>3</v>
      </c>
      <c r="D55" s="43" t="s">
        <v>250</v>
      </c>
      <c r="E55" s="45" t="s">
        <v>251</v>
      </c>
      <c r="F55" s="34"/>
      <c r="G55" s="28">
        <v>0</v>
      </c>
      <c r="H55" s="29">
        <v>0</v>
      </c>
      <c r="I55" s="29"/>
      <c r="J55" s="29">
        <v>0</v>
      </c>
    </row>
    <row r="56" spans="1:10" x14ac:dyDescent="0.2">
      <c r="A56" s="3">
        <v>3</v>
      </c>
      <c r="D56" s="50" t="s">
        <v>252</v>
      </c>
      <c r="E56" s="20" t="s">
        <v>253</v>
      </c>
      <c r="F56" s="51"/>
      <c r="G56" s="52">
        <f>SUM(G47:G55)</f>
        <v>0</v>
      </c>
      <c r="H56" s="52">
        <f>SUM(H47:H55)</f>
        <v>0</v>
      </c>
      <c r="I56" s="53"/>
      <c r="J56" s="52">
        <f>SUM(J47:J55)</f>
        <v>0</v>
      </c>
    </row>
    <row r="57" spans="1:10" x14ac:dyDescent="0.2">
      <c r="A57" s="3">
        <v>3</v>
      </c>
      <c r="E57" s="919" t="s">
        <v>254</v>
      </c>
      <c r="F57" s="919"/>
      <c r="G57" s="919"/>
      <c r="H57" s="919"/>
      <c r="I57" s="919"/>
      <c r="J57" s="919"/>
    </row>
    <row r="58" spans="1:10" x14ac:dyDescent="0.2">
      <c r="A58" s="3">
        <v>3</v>
      </c>
      <c r="E58" s="919"/>
      <c r="F58" s="919"/>
      <c r="G58" s="919"/>
      <c r="H58" s="919"/>
      <c r="I58" s="919"/>
      <c r="J58" s="919"/>
    </row>
    <row r="59" spans="1:10" ht="26.25" customHeight="1" x14ac:dyDescent="0.2">
      <c r="A59" s="3">
        <v>3</v>
      </c>
      <c r="D59" s="920" t="s">
        <v>255</v>
      </c>
      <c r="E59" s="921"/>
      <c r="F59" s="921"/>
      <c r="G59" s="921"/>
      <c r="H59" s="921"/>
      <c r="I59" s="921"/>
      <c r="J59" s="921"/>
    </row>
    <row r="60" spans="1:10" x14ac:dyDescent="0.2">
      <c r="A60" s="3">
        <v>3</v>
      </c>
      <c r="D60" s="920"/>
      <c r="E60" s="919"/>
      <c r="F60" s="919"/>
      <c r="G60" s="919"/>
      <c r="H60" s="919"/>
      <c r="I60" s="919"/>
      <c r="J60" s="919"/>
    </row>
    <row r="61" spans="1:10" x14ac:dyDescent="0.2">
      <c r="A61" s="3">
        <v>3</v>
      </c>
      <c r="D61" s="920"/>
      <c r="E61" s="921"/>
      <c r="F61" s="921"/>
      <c r="G61" s="921"/>
      <c r="H61" s="921"/>
      <c r="I61" s="921"/>
      <c r="J61" s="921"/>
    </row>
    <row r="62" spans="1:10" x14ac:dyDescent="0.2">
      <c r="A62" s="3">
        <v>3</v>
      </c>
      <c r="E62" s="916"/>
      <c r="F62" s="916"/>
      <c r="G62" s="916"/>
      <c r="H62" s="916"/>
      <c r="I62" s="916"/>
      <c r="J62" s="916"/>
    </row>
    <row r="63" spans="1:10" x14ac:dyDescent="0.2">
      <c r="A63" s="3">
        <v>3</v>
      </c>
    </row>
  </sheetData>
  <mergeCells count="9">
    <mergeCell ref="E62:J62"/>
    <mergeCell ref="B1:C1"/>
    <mergeCell ref="E2:H2"/>
    <mergeCell ref="E57:J57"/>
    <mergeCell ref="E58:J58"/>
    <mergeCell ref="D59:D61"/>
    <mergeCell ref="E59:J59"/>
    <mergeCell ref="E60:J60"/>
    <mergeCell ref="E61:J61"/>
  </mergeCells>
  <hyperlinks>
    <hyperlink ref="F8" r:id="rId1" location="FPE1.1!D9" display="FPE1.1!D9" xr:uid="{A3F265CC-F8F1-4F5E-9406-D5007181BEF4}"/>
    <hyperlink ref="F9" r:id="rId2" location="FPE1.1!D21" display="FPE1.1!D21" xr:uid="{E50040CC-42BD-42B2-9047-AB10A315D9D5}"/>
    <hyperlink ref="F10" r:id="rId3" location="FPE1.1!D47" display="FPE1.1!D47" xr:uid="{791AEF51-D2D5-4595-99B3-E6D6E00947FA}"/>
    <hyperlink ref="F11" r:id="rId4" location="FPOPPE3.2!D2" display="FPOPPE3.2!D2" xr:uid="{279D7380-61AB-4E0B-A2BC-51A972751E59}"/>
    <hyperlink ref="F12" r:id="rId5" location="FPE1.1!D60" display="FPE1.1!D60" xr:uid="{16F46492-5660-423D-8C2C-FA1FC49B746D}"/>
    <hyperlink ref="F17" r:id="rId6" location="FPE1.1!D94" display="FPE1.1!D94" xr:uid="{C127CB03-DC37-46C3-9A3F-47F6B061FE84}"/>
    <hyperlink ref="F23" r:id="rId7" location="FPE1.2!D8" display="FPE1.2!D8" xr:uid="{EAD6F2C0-BC47-41D2-B063-64F526ED1868}"/>
    <hyperlink ref="F24" r:id="rId8" location="FPE1.2!D43" display="FPE1.2!D43" xr:uid="{EE51F79B-C286-42C3-9947-CD0B70EA9C90}"/>
    <hyperlink ref="F25" r:id="rId9" location="FPE1.2!D48" display="FPE1.2!D48" xr:uid="{776456E5-D810-4225-9EF2-DABD756780EF}"/>
    <hyperlink ref="F26" r:id="rId10" location="FPE1.2!D57" display="FPE1.2!D57" xr:uid="{3080EBC7-881B-4A18-B887-A3A8B7B9BDB5}"/>
    <hyperlink ref="F27" r:id="rId11" location="FPE1.2!D64" display="FPE1.2!D64" xr:uid="{D5D9DA1C-FF43-4494-B574-D8A3ABFDC3F1}"/>
    <hyperlink ref="F28" r:id="rId12" location="FPE1.2!D114" display="FPE1.2!D114" xr:uid="{76143F1D-0858-42F7-9315-5935605BAF0B}"/>
    <hyperlink ref="F33" r:id="rId13" location="FPE1.2!D131" display="FPE1.2!D131" xr:uid="{76491CE3-34E8-485D-95BF-275CFB8120A3}"/>
    <hyperlink ref="F34" r:id="rId14" location="FPE1.2!D136" display="FPE1.2!D136" xr:uid="{21CEAC29-56BD-4957-A9B1-588C4A88CB78}"/>
    <hyperlink ref="F35" r:id="rId15" location="FPE1.2!D148" display="FPE1.2!D148" xr:uid="{437B2A86-B8C0-4A54-9A89-7012274AAA71}"/>
    <hyperlink ref="F39" r:id="rId16" location="FPE1.2!D160" display="FPE1.2!D160" xr:uid="{73DD5184-C109-4CC4-B267-26B9D931D4C6}"/>
    <hyperlink ref="F13" r:id="rId17" location="FPE1.1!D71" display="FPE1.1!D71" xr:uid="{386BBA2A-F78F-49AC-8520-D868D413C25C}"/>
    <hyperlink ref="F14" r:id="rId18" location="FPE1.1!D77" display="FPE1.1!D77" xr:uid="{C84DD0A1-C7C6-4AE3-BCD1-FDC75B0F34F7}"/>
    <hyperlink ref="F15" r:id="rId19" location="FPE1.1!D89" display="FPE1.1!D89" xr:uid="{A163F898-83AF-428A-9DC9-12B2BD8FE6E2}"/>
  </hyperlinks>
  <printOptions horizontalCentered="1"/>
  <pageMargins left="0.23622047244094491" right="0.23622047244094491" top="0.74803149606299213" bottom="0.74803149606299213" header="0.31496062992125984" footer="0.31496062992125984"/>
  <pageSetup paperSize="9" scale="87" orientation="portrait" r:id="rId20"/>
  <rowBreaks count="1" manualBreakCount="1">
    <brk id="43" min="4" max="9" man="1"/>
  </rowBreaks>
  <customProperties>
    <customPr name="_pios_id" r:id="rId21"/>
  </customProperties>
  <drawing r:id="rId2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11B36-639C-4EE8-9E7D-06D58F0C9C7F}">
  <sheetPr codeName="Sheet18">
    <tabColor rgb="FF7030A0"/>
  </sheetPr>
  <dimension ref="A1:J63"/>
  <sheetViews>
    <sheetView showGridLines="0" view="pageBreakPreview" topLeftCell="D1" zoomScale="106" zoomScaleNormal="100" zoomScaleSheetLayoutView="106" workbookViewId="0">
      <selection activeCell="T8" sqref="T8"/>
    </sheetView>
  </sheetViews>
  <sheetFormatPr defaultColWidth="9.21875" defaultRowHeight="13.8" x14ac:dyDescent="0.25"/>
  <cols>
    <col min="1" max="1" width="9.5546875" style="1" hidden="1" customWidth="1"/>
    <col min="2" max="2" width="5.21875" style="1" hidden="1" customWidth="1"/>
    <col min="3" max="3" width="9.5546875" style="1" hidden="1" customWidth="1"/>
    <col min="4" max="4" width="19.21875" style="3" customWidth="1"/>
    <col min="5" max="5" width="38.77734375" style="1" bestFit="1" customWidth="1"/>
    <col min="6" max="6" width="7.77734375" style="1" customWidth="1"/>
    <col min="7" max="8" width="8.77734375" style="1" customWidth="1"/>
    <col min="9" max="9" width="4" style="1" customWidth="1"/>
    <col min="10" max="10" width="8.77734375" style="1" customWidth="1"/>
    <col min="11" max="13" width="9.21875" style="1"/>
    <col min="14" max="14" width="2.5546875" style="1" customWidth="1"/>
    <col min="15" max="16384" width="9.21875" style="1"/>
  </cols>
  <sheetData>
    <row r="1" spans="1:10" ht="10.199999999999999" customHeight="1" x14ac:dyDescent="0.25">
      <c r="A1" s="1" t="s">
        <v>0</v>
      </c>
      <c r="B1" s="922" t="s">
        <v>206</v>
      </c>
      <c r="C1" s="922"/>
      <c r="D1" s="814" t="s">
        <v>256</v>
      </c>
    </row>
    <row r="2" spans="1:10" ht="15" customHeight="1" x14ac:dyDescent="0.25">
      <c r="A2" s="1">
        <v>3</v>
      </c>
      <c r="B2" s="1" t="s">
        <v>208</v>
      </c>
      <c r="C2" s="1">
        <v>2</v>
      </c>
      <c r="E2" s="918" t="str">
        <f>INDEX(TBLStructure[Full Note Title],MATCH(C2,TBLStructure[Model Reference],0))</f>
        <v>Statement of Financial Position</v>
      </c>
      <c r="F2" s="918"/>
      <c r="G2" s="918"/>
      <c r="H2" s="918"/>
      <c r="I2" s="21"/>
    </row>
    <row r="3" spans="1:10" ht="14.4" thickBot="1" x14ac:dyDescent="0.3">
      <c r="A3" s="1">
        <v>3</v>
      </c>
      <c r="E3" s="55" t="str">
        <f>_xlfn.CONCAT("as at 30 June "&amp;Contents!F3)</f>
        <v>as at 30 June 20X2</v>
      </c>
      <c r="F3" s="55"/>
      <c r="G3" s="55"/>
      <c r="H3" s="55"/>
      <c r="I3" s="55"/>
      <c r="J3" s="55"/>
    </row>
    <row r="4" spans="1:10" ht="23.4" x14ac:dyDescent="0.25">
      <c r="A4" s="1">
        <v>3</v>
      </c>
      <c r="D4" s="4" t="s">
        <v>257</v>
      </c>
      <c r="E4" s="11"/>
      <c r="F4" s="11"/>
      <c r="G4" s="12" t="str">
        <f>Contents!F3</f>
        <v>20X2</v>
      </c>
      <c r="H4" s="13" t="str">
        <f>Contents!F4</f>
        <v>20X1</v>
      </c>
      <c r="I4" s="14"/>
      <c r="J4" s="15" t="s">
        <v>210</v>
      </c>
    </row>
    <row r="5" spans="1:10" ht="14.4" thickBot="1" x14ac:dyDescent="0.3">
      <c r="A5" s="1">
        <v>3</v>
      </c>
      <c r="D5" s="4"/>
      <c r="E5" s="56"/>
      <c r="F5" s="57" t="s">
        <v>211</v>
      </c>
      <c r="G5" s="18" t="s">
        <v>258</v>
      </c>
      <c r="H5" s="19" t="s">
        <v>258</v>
      </c>
      <c r="I5" s="19"/>
      <c r="J5" s="19" t="s">
        <v>258</v>
      </c>
    </row>
    <row r="6" spans="1:10" ht="12" customHeight="1" x14ac:dyDescent="0.25">
      <c r="A6" s="1">
        <v>3</v>
      </c>
      <c r="D6" s="4"/>
      <c r="E6" s="21" t="s">
        <v>259</v>
      </c>
      <c r="F6" s="21"/>
      <c r="G6" s="30"/>
      <c r="H6" s="23"/>
      <c r="I6" s="23"/>
      <c r="J6" s="23"/>
    </row>
    <row r="7" spans="1:10" ht="12" customHeight="1" x14ac:dyDescent="0.25">
      <c r="A7" s="1">
        <v>3</v>
      </c>
      <c r="E7" s="21" t="s">
        <v>260</v>
      </c>
      <c r="F7" s="30"/>
      <c r="G7" s="22"/>
      <c r="H7" s="23"/>
      <c r="I7" s="23"/>
      <c r="J7" s="23"/>
    </row>
    <row r="8" spans="1:10" ht="12" customHeight="1" x14ac:dyDescent="0.25">
      <c r="A8" s="1">
        <v>3</v>
      </c>
      <c r="B8" s="3" t="s">
        <v>214</v>
      </c>
      <c r="C8" s="3">
        <v>55</v>
      </c>
      <c r="D8" s="4" t="s">
        <v>261</v>
      </c>
      <c r="E8" s="58" t="str">
        <f>INDEX(TBLStructure[Note Title],MATCH(C8,TBLStructure[Model Reference],0))</f>
        <v>Cash and cash equivalents</v>
      </c>
      <c r="F8" s="49" t="str">
        <f ca="1">INDEX(TBLStructure[Full Note Ref],MATCH(C8,TBLStructure[Model Reference],0))</f>
        <v>3.1A</v>
      </c>
      <c r="G8" s="28">
        <f>'FPO3.1'!G13</f>
        <v>0</v>
      </c>
      <c r="H8" s="29">
        <f>'FPO3.1'!H13</f>
        <v>0</v>
      </c>
      <c r="I8" s="29"/>
      <c r="J8" s="29">
        <v>0</v>
      </c>
    </row>
    <row r="9" spans="1:10" ht="12" customHeight="1" x14ac:dyDescent="0.25">
      <c r="A9" s="1">
        <v>3</v>
      </c>
      <c r="B9" s="3" t="s">
        <v>214</v>
      </c>
      <c r="C9" s="3">
        <v>56</v>
      </c>
      <c r="D9" s="4" t="s">
        <v>262</v>
      </c>
      <c r="E9" s="58" t="str">
        <f>INDEX(TBLStructure[Note Title],MATCH(C9,TBLStructure[Model Reference],0))</f>
        <v>Trade and other receivables</v>
      </c>
      <c r="F9" s="49" t="str">
        <f ca="1">INDEX(TBLStructure[Full Note Ref],MATCH(C9,TBLStructure[Model Reference],0))</f>
        <v>3.1B</v>
      </c>
      <c r="G9" s="28">
        <f>'FPO3.1'!G46</f>
        <v>0</v>
      </c>
      <c r="H9" s="29">
        <f>'FPO3.1'!H46</f>
        <v>0</v>
      </c>
      <c r="I9" s="29"/>
      <c r="J9" s="29">
        <v>0</v>
      </c>
    </row>
    <row r="10" spans="1:10" ht="12" customHeight="1" x14ac:dyDescent="0.25">
      <c r="A10" s="1">
        <v>3</v>
      </c>
      <c r="B10" s="3" t="s">
        <v>214</v>
      </c>
      <c r="C10" s="3">
        <v>57</v>
      </c>
      <c r="D10" s="4" t="s">
        <v>263</v>
      </c>
      <c r="E10" s="58" t="str">
        <f>INDEX(TBLStructure[Note Title],MATCH(C10,TBLStructure[Model Reference],0))</f>
        <v>Equity accounted investments</v>
      </c>
      <c r="F10" s="49" t="str">
        <f ca="1">INDEX(TBLStructure[Full Note Ref],MATCH(C10,TBLStructure[Model Reference],0))</f>
        <v>3.1C</v>
      </c>
      <c r="G10" s="28">
        <f>'FPO3.1'!G59</f>
        <v>0</v>
      </c>
      <c r="H10" s="29">
        <f>'FPO3.1'!H59</f>
        <v>0</v>
      </c>
      <c r="I10" s="29"/>
      <c r="J10" s="29">
        <v>0</v>
      </c>
    </row>
    <row r="11" spans="1:10" ht="12" customHeight="1" x14ac:dyDescent="0.25">
      <c r="A11" s="1">
        <v>3</v>
      </c>
      <c r="B11" s="3" t="s">
        <v>214</v>
      </c>
      <c r="C11" s="3">
        <v>58</v>
      </c>
      <c r="E11" s="58" t="str">
        <f>INDEX(TBLStructure[Note Title],MATCH(C11,TBLStructure[Model Reference],0))</f>
        <v>Other investments</v>
      </c>
      <c r="F11" s="49" t="str">
        <f ca="1">INDEX(TBLStructure[Full Note Ref],MATCH(C11,TBLStructure[Model Reference],0))</f>
        <v>3.1D</v>
      </c>
      <c r="G11" s="31">
        <f>'FPO3.1'!G72</f>
        <v>0</v>
      </c>
      <c r="H11" s="32">
        <f>'FPO3.1'!H72</f>
        <v>0</v>
      </c>
      <c r="I11" s="32"/>
      <c r="J11" s="32">
        <v>0</v>
      </c>
    </row>
    <row r="12" spans="1:10" ht="12" customHeight="1" x14ac:dyDescent="0.25">
      <c r="A12" s="1">
        <v>3</v>
      </c>
      <c r="B12" s="3" t="s">
        <v>214</v>
      </c>
      <c r="C12" s="3">
        <v>59</v>
      </c>
      <c r="D12" s="4" t="s">
        <v>264</v>
      </c>
      <c r="E12" s="58" t="str">
        <f>INDEX(TBLStructure[Note Title],MATCH(C12,TBLStructure[Model Reference],0))</f>
        <v>Other financial assets</v>
      </c>
      <c r="F12" s="49" t="str">
        <f ca="1">INDEX(TBLStructure[Full Note Ref],MATCH(C12,TBLStructure[Model Reference],0))</f>
        <v>3.1E</v>
      </c>
      <c r="G12" s="31">
        <f>'FPO3.1'!G94</f>
        <v>0</v>
      </c>
      <c r="H12" s="32">
        <f>'FPO3.1'!H94</f>
        <v>0</v>
      </c>
      <c r="I12" s="32"/>
      <c r="J12" s="32">
        <v>0</v>
      </c>
    </row>
    <row r="13" spans="1:10" ht="12" customHeight="1" x14ac:dyDescent="0.25">
      <c r="A13" s="1">
        <v>3</v>
      </c>
      <c r="E13" s="21" t="s">
        <v>265</v>
      </c>
      <c r="F13" s="59"/>
      <c r="G13" s="60">
        <f>SUM(G7:G12)</f>
        <v>0</v>
      </c>
      <c r="H13" s="61">
        <f>SUM(H7:H12)</f>
        <v>0</v>
      </c>
      <c r="I13" s="32"/>
      <c r="J13" s="61">
        <f>SUM(J7:J12)</f>
        <v>0</v>
      </c>
    </row>
    <row r="14" spans="1:10" ht="5.7" customHeight="1" x14ac:dyDescent="0.25">
      <c r="A14" s="1">
        <v>3</v>
      </c>
      <c r="E14" s="21"/>
      <c r="F14" s="59"/>
      <c r="G14" s="31"/>
      <c r="H14" s="32"/>
      <c r="I14" s="32"/>
      <c r="J14" s="32"/>
    </row>
    <row r="15" spans="1:10" ht="12" customHeight="1" x14ac:dyDescent="0.25">
      <c r="A15" s="1">
        <v>3</v>
      </c>
      <c r="E15" s="21" t="s">
        <v>266</v>
      </c>
      <c r="F15" s="59"/>
      <c r="G15" s="31"/>
      <c r="H15" s="32"/>
      <c r="I15" s="32"/>
      <c r="J15" s="32"/>
    </row>
    <row r="16" spans="1:10" ht="12" customHeight="1" x14ac:dyDescent="0.25">
      <c r="A16" s="1">
        <v>3</v>
      </c>
      <c r="B16" s="3" t="s">
        <v>214</v>
      </c>
      <c r="C16" s="3">
        <v>60</v>
      </c>
      <c r="D16" s="4" t="s">
        <v>267</v>
      </c>
      <c r="E16" s="58" t="s">
        <v>268</v>
      </c>
      <c r="F16" s="49" t="str">
        <f ca="1">INDEX(TBLStructure[Full Note Ref],MATCH(C16,TBLStructure[Model Reference],0))</f>
        <v>3.2A</v>
      </c>
      <c r="G16" s="31">
        <f>FPOPPE3.2!F42</f>
        <v>0</v>
      </c>
      <c r="H16" s="32">
        <f>FPOPPE3.2!F12</f>
        <v>0</v>
      </c>
      <c r="I16" s="32"/>
      <c r="J16" s="32">
        <v>0</v>
      </c>
    </row>
    <row r="17" spans="1:10" ht="12" customHeight="1" x14ac:dyDescent="0.25">
      <c r="A17" s="1">
        <v>3</v>
      </c>
      <c r="B17" s="3" t="s">
        <v>214</v>
      </c>
      <c r="C17" s="3">
        <v>60</v>
      </c>
      <c r="D17" s="4" t="s">
        <v>267</v>
      </c>
      <c r="E17" s="58" t="s">
        <v>269</v>
      </c>
      <c r="F17" s="49" t="str">
        <f ca="1">INDEX(TBLStructure[Full Note Ref],MATCH(C17,TBLStructure[Model Reference],0))</f>
        <v>3.2A</v>
      </c>
      <c r="G17" s="31">
        <f>FPOPPE3.2!G42</f>
        <v>0</v>
      </c>
      <c r="H17" s="32">
        <f>FPOPPE3.2!G12</f>
        <v>0</v>
      </c>
      <c r="I17" s="32"/>
      <c r="J17" s="32">
        <v>0</v>
      </c>
    </row>
    <row r="18" spans="1:10" ht="12" customHeight="1" x14ac:dyDescent="0.25">
      <c r="A18" s="1">
        <v>3</v>
      </c>
      <c r="B18" s="3" t="s">
        <v>214</v>
      </c>
      <c r="C18" s="3">
        <v>60</v>
      </c>
      <c r="D18" s="4" t="s">
        <v>267</v>
      </c>
      <c r="E18" s="58" t="s">
        <v>270</v>
      </c>
      <c r="F18" s="49" t="str">
        <f ca="1">INDEX(TBLStructure[Full Note Ref],MATCH(C18,TBLStructure[Model Reference],0))</f>
        <v>3.2A</v>
      </c>
      <c r="G18" s="31">
        <f>FPOPPE3.2!H42</f>
        <v>0</v>
      </c>
      <c r="H18" s="32">
        <f>FPOPPE3.2!H12</f>
        <v>0</v>
      </c>
      <c r="I18" s="32"/>
      <c r="J18" s="32">
        <v>0</v>
      </c>
    </row>
    <row r="19" spans="1:10" ht="12" customHeight="1" x14ac:dyDescent="0.25">
      <c r="A19" s="1">
        <v>3</v>
      </c>
      <c r="B19" s="3" t="s">
        <v>214</v>
      </c>
      <c r="C19" s="3">
        <v>60</v>
      </c>
      <c r="D19" s="4" t="s">
        <v>267</v>
      </c>
      <c r="E19" s="58" t="s">
        <v>271</v>
      </c>
      <c r="F19" s="49" t="str">
        <f ca="1">INDEX(TBLStructure[Full Note Ref],MATCH(C19,TBLStructure[Model Reference],0))</f>
        <v>3.2A</v>
      </c>
      <c r="G19" s="31">
        <f>FPOPPE3.2!I42</f>
        <v>0</v>
      </c>
      <c r="H19" s="32">
        <f>FPOPPE3.2!I12</f>
        <v>0</v>
      </c>
      <c r="I19" s="32"/>
      <c r="J19" s="32">
        <v>0</v>
      </c>
    </row>
    <row r="20" spans="1:10" ht="12" customHeight="1" x14ac:dyDescent="0.25">
      <c r="A20" s="1">
        <v>3</v>
      </c>
      <c r="B20" s="3" t="s">
        <v>214</v>
      </c>
      <c r="C20" s="3">
        <v>60</v>
      </c>
      <c r="D20" s="4" t="s">
        <v>272</v>
      </c>
      <c r="E20" s="58" t="s">
        <v>273</v>
      </c>
      <c r="F20" s="49" t="str">
        <f ca="1">INDEX(TBLStructure[Full Note Ref],MATCH(C20,TBLStructure[Model Reference],0))</f>
        <v>3.2A</v>
      </c>
      <c r="G20" s="31">
        <f>FPOPPE3.2!J42</f>
        <v>0</v>
      </c>
      <c r="H20" s="32">
        <f>FPOPPE3.2!J10</f>
        <v>0</v>
      </c>
      <c r="I20" s="32"/>
      <c r="J20" s="32">
        <v>0</v>
      </c>
    </row>
    <row r="21" spans="1:10" ht="12" customHeight="1" x14ac:dyDescent="0.25">
      <c r="A21" s="1">
        <v>3</v>
      </c>
      <c r="B21" s="3" t="s">
        <v>214</v>
      </c>
      <c r="C21" s="3">
        <v>60</v>
      </c>
      <c r="D21" s="4" t="s">
        <v>272</v>
      </c>
      <c r="E21" s="58" t="s">
        <v>274</v>
      </c>
      <c r="F21" s="49" t="str">
        <f ca="1">INDEX(TBLStructure[Full Note Ref],MATCH(C21,TBLStructure[Model Reference],0))</f>
        <v>3.2A</v>
      </c>
      <c r="G21" s="31">
        <f>FPOPPE3.2!K42</f>
        <v>0</v>
      </c>
      <c r="H21" s="32">
        <f>FPOPPE3.2!K10</f>
        <v>0</v>
      </c>
      <c r="I21" s="32"/>
      <c r="J21" s="32">
        <v>0</v>
      </c>
    </row>
    <row r="22" spans="1:10" ht="12" customHeight="1" x14ac:dyDescent="0.25">
      <c r="A22" s="1">
        <v>3</v>
      </c>
      <c r="B22" s="3" t="s">
        <v>214</v>
      </c>
      <c r="C22" s="3">
        <v>63</v>
      </c>
      <c r="D22" s="4" t="s">
        <v>275</v>
      </c>
      <c r="E22" s="58" t="str">
        <f>INDEX(TBLStructure[Note Title],MATCH(C22,TBLStructure[Model Reference],0))</f>
        <v>Inventories</v>
      </c>
      <c r="F22" s="49" t="str">
        <f ca="1">INDEX(TBLStructure[Full Note Ref],MATCH(C22,TBLStructure[Model Reference],0))</f>
        <v>3.2B</v>
      </c>
      <c r="G22" s="31">
        <f>'FPO3.2'!G11</f>
        <v>0</v>
      </c>
      <c r="H22" s="32">
        <f>'FPO3.2'!H11</f>
        <v>0</v>
      </c>
      <c r="I22" s="32"/>
      <c r="J22" s="32">
        <v>0</v>
      </c>
    </row>
    <row r="23" spans="1:10" ht="12" customHeight="1" x14ac:dyDescent="0.25">
      <c r="A23" s="1">
        <v>3</v>
      </c>
      <c r="B23" s="3" t="s">
        <v>214</v>
      </c>
      <c r="C23" s="3">
        <v>64</v>
      </c>
      <c r="D23" s="4" t="s">
        <v>276</v>
      </c>
      <c r="E23" s="58" t="s">
        <v>277</v>
      </c>
      <c r="F23" s="49"/>
      <c r="G23" s="31">
        <v>0</v>
      </c>
      <c r="H23" s="32">
        <v>0</v>
      </c>
      <c r="I23" s="32"/>
      <c r="J23" s="32">
        <v>0</v>
      </c>
    </row>
    <row r="24" spans="1:10" ht="12" customHeight="1" x14ac:dyDescent="0.25">
      <c r="A24" s="1">
        <v>3</v>
      </c>
      <c r="B24" s="3" t="s">
        <v>214</v>
      </c>
      <c r="C24" s="3">
        <v>65</v>
      </c>
      <c r="E24" s="58" t="str">
        <f>INDEX(TBLStructure[Note Title],MATCH(C24,TBLStructure[Model Reference],0))</f>
        <v>Other non-financial assets</v>
      </c>
      <c r="F24" s="49" t="str">
        <f ca="1">INDEX(TBLStructure[Full Note Ref],MATCH(C24,TBLStructure[Model Reference],0))</f>
        <v>3.2C</v>
      </c>
      <c r="G24" s="31">
        <f>'FPO3.2'!G24</f>
        <v>0</v>
      </c>
      <c r="H24" s="32">
        <f>'FPO3.2'!H24</f>
        <v>0</v>
      </c>
      <c r="I24" s="32"/>
      <c r="J24" s="32">
        <v>0</v>
      </c>
    </row>
    <row r="25" spans="1:10" ht="12" customHeight="1" x14ac:dyDescent="0.25">
      <c r="A25" s="1">
        <v>3</v>
      </c>
      <c r="E25" s="21" t="s">
        <v>278</v>
      </c>
      <c r="F25" s="59"/>
      <c r="G25" s="60">
        <f>SUM(G15:G24)</f>
        <v>0</v>
      </c>
      <c r="H25" s="61">
        <f>SUM(H15:H24)</f>
        <v>0</v>
      </c>
      <c r="I25" s="32"/>
      <c r="J25" s="61">
        <f>SUM(J15:J24)</f>
        <v>0</v>
      </c>
    </row>
    <row r="26" spans="1:10" ht="12" customHeight="1" x14ac:dyDescent="0.25">
      <c r="A26" s="1">
        <v>3</v>
      </c>
      <c r="B26" s="3" t="s">
        <v>214</v>
      </c>
      <c r="C26" s="3" t="s">
        <v>218</v>
      </c>
      <c r="D26" s="4" t="s">
        <v>279</v>
      </c>
      <c r="E26" s="30" t="s">
        <v>280</v>
      </c>
      <c r="F26" s="59"/>
      <c r="G26" s="31">
        <v>0</v>
      </c>
      <c r="H26" s="32">
        <v>0</v>
      </c>
      <c r="I26" s="32"/>
      <c r="J26" s="32">
        <v>0</v>
      </c>
    </row>
    <row r="27" spans="1:10" ht="12" customHeight="1" x14ac:dyDescent="0.25">
      <c r="A27" s="1">
        <v>3</v>
      </c>
      <c r="E27" s="21" t="s">
        <v>281</v>
      </c>
      <c r="F27" s="59"/>
      <c r="G27" s="60">
        <f>SUM(G25:G26,G13)</f>
        <v>0</v>
      </c>
      <c r="H27" s="61">
        <f>SUM(H25:H26,H13)</f>
        <v>0</v>
      </c>
      <c r="I27" s="32"/>
      <c r="J27" s="61">
        <f>SUM(J25:J26,J13)</f>
        <v>0</v>
      </c>
    </row>
    <row r="28" spans="1:10" ht="5.7" customHeight="1" x14ac:dyDescent="0.25">
      <c r="A28" s="1">
        <v>3</v>
      </c>
      <c r="E28" s="21"/>
      <c r="F28" s="59"/>
      <c r="G28" s="31"/>
      <c r="H28" s="32"/>
      <c r="I28" s="32"/>
      <c r="J28" s="32"/>
    </row>
    <row r="29" spans="1:10" ht="12" customHeight="1" x14ac:dyDescent="0.25">
      <c r="A29" s="1">
        <v>3</v>
      </c>
      <c r="E29" s="21" t="s">
        <v>282</v>
      </c>
      <c r="F29" s="59"/>
      <c r="G29" s="31"/>
      <c r="H29" s="32"/>
      <c r="I29" s="32"/>
      <c r="J29" s="32"/>
    </row>
    <row r="30" spans="1:10" ht="12" customHeight="1" x14ac:dyDescent="0.25">
      <c r="A30" s="1">
        <v>3</v>
      </c>
      <c r="D30" s="4" t="s">
        <v>283</v>
      </c>
      <c r="E30" s="21" t="s">
        <v>121</v>
      </c>
      <c r="F30" s="59"/>
      <c r="G30" s="31"/>
      <c r="H30" s="32"/>
      <c r="I30" s="32"/>
      <c r="J30" s="32"/>
    </row>
    <row r="31" spans="1:10" ht="12" customHeight="1" x14ac:dyDescent="0.25">
      <c r="A31" s="1">
        <v>3</v>
      </c>
      <c r="B31" s="3" t="s">
        <v>214</v>
      </c>
      <c r="C31" s="3">
        <v>66</v>
      </c>
      <c r="E31" s="58" t="str">
        <f>INDEX(TBLStructure[Note Title],MATCH(C31,TBLStructure[Model Reference],0))</f>
        <v>Suppliers</v>
      </c>
      <c r="F31" s="49" t="str">
        <f ca="1">INDEX(TBLStructure[Full Note Ref],MATCH(C31,TBLStructure[Model Reference],0))</f>
        <v>3.3A</v>
      </c>
      <c r="G31" s="31">
        <f>'FPO3.3'!F10</f>
        <v>0</v>
      </c>
      <c r="H31" s="32">
        <f>'FPO3.3'!G10</f>
        <v>0</v>
      </c>
      <c r="I31" s="32"/>
      <c r="J31" s="32">
        <v>0</v>
      </c>
    </row>
    <row r="32" spans="1:10" ht="12" customHeight="1" x14ac:dyDescent="0.25">
      <c r="A32" s="1">
        <v>3</v>
      </c>
      <c r="B32" s="3" t="s">
        <v>214</v>
      </c>
      <c r="C32" s="3">
        <v>67</v>
      </c>
      <c r="E32" s="58" t="str">
        <f>INDEX(TBLStructure[Note Title],MATCH(C32,TBLStructure[Model Reference],0))</f>
        <v>Subsidies</v>
      </c>
      <c r="F32" s="49" t="str">
        <f ca="1">INDEX(TBLStructure[Full Note Ref],MATCH(C32,TBLStructure[Model Reference],0))</f>
        <v>3.3B</v>
      </c>
      <c r="G32" s="31">
        <f>'FPO3.3'!F19</f>
        <v>0</v>
      </c>
      <c r="H32" s="32">
        <f>'FPO3.3'!G19</f>
        <v>0</v>
      </c>
      <c r="I32" s="32"/>
      <c r="J32" s="32">
        <v>0</v>
      </c>
    </row>
    <row r="33" spans="1:10" ht="12" customHeight="1" x14ac:dyDescent="0.25">
      <c r="A33" s="1">
        <v>3</v>
      </c>
      <c r="B33" s="3" t="s">
        <v>214</v>
      </c>
      <c r="C33" s="3">
        <v>68</v>
      </c>
      <c r="E33" s="58" t="str">
        <f>INDEX(TBLStructure[Note Title],MATCH(C33,TBLStructure[Model Reference],0))</f>
        <v>Personal benefits</v>
      </c>
      <c r="F33" s="49" t="str">
        <f ca="1">INDEX(TBLStructure[Full Note Ref],MATCH(C33,TBLStructure[Model Reference],0))</f>
        <v>3.3C</v>
      </c>
      <c r="G33" s="31">
        <f>'FPO3.3'!F23</f>
        <v>0</v>
      </c>
      <c r="H33" s="32">
        <f>'FPO3.3'!G23</f>
        <v>0</v>
      </c>
      <c r="I33" s="32"/>
      <c r="J33" s="32">
        <v>0</v>
      </c>
    </row>
    <row r="34" spans="1:10" ht="12" customHeight="1" x14ac:dyDescent="0.25">
      <c r="A34" s="1">
        <v>3</v>
      </c>
      <c r="B34" s="3" t="s">
        <v>214</v>
      </c>
      <c r="C34" s="3">
        <v>69</v>
      </c>
      <c r="E34" s="58" t="str">
        <f>INDEX(TBLStructure[Note Title],MATCH(C34,TBLStructure[Model Reference],0))</f>
        <v>Grants</v>
      </c>
      <c r="F34" s="49" t="str">
        <f ca="1">INDEX(TBLStructure[Full Note Ref],MATCH(C34,TBLStructure[Model Reference],0))</f>
        <v>3.3D</v>
      </c>
      <c r="G34" s="31">
        <f>'FPO3.3'!F31</f>
        <v>0</v>
      </c>
      <c r="H34" s="32">
        <f>'FPO3.3'!G31</f>
        <v>0</v>
      </c>
      <c r="I34" s="32"/>
      <c r="J34" s="32">
        <v>0</v>
      </c>
    </row>
    <row r="35" spans="1:10" ht="12" customHeight="1" x14ac:dyDescent="0.25">
      <c r="A35" s="1">
        <v>3</v>
      </c>
      <c r="B35" s="3" t="s">
        <v>214</v>
      </c>
      <c r="C35" s="3">
        <v>71</v>
      </c>
      <c r="D35" s="4" t="s">
        <v>283</v>
      </c>
      <c r="E35" s="58" t="str">
        <f>INDEX(TBLStructure[Note Title],MATCH(C35,TBLStructure[Model Reference],0))</f>
        <v>Other payables</v>
      </c>
      <c r="F35" s="49" t="str">
        <f ca="1">INDEX(TBLStructure[Full Note Ref],MATCH(C35,TBLStructure[Model Reference],0))</f>
        <v>3.3E</v>
      </c>
      <c r="G35" s="31">
        <f>'FPO3.3'!F46</f>
        <v>0</v>
      </c>
      <c r="H35" s="32">
        <f>'FPO3.3'!G46</f>
        <v>0</v>
      </c>
      <c r="I35" s="32"/>
      <c r="J35" s="32">
        <v>0</v>
      </c>
    </row>
    <row r="36" spans="1:10" ht="12" customHeight="1" x14ac:dyDescent="0.25">
      <c r="A36" s="1">
        <v>3</v>
      </c>
      <c r="E36" s="21" t="s">
        <v>284</v>
      </c>
      <c r="F36" s="59"/>
      <c r="G36" s="60">
        <f>SUM(G30:G35)</f>
        <v>0</v>
      </c>
      <c r="H36" s="61">
        <f>SUM(H30:H35)</f>
        <v>0</v>
      </c>
      <c r="I36" s="32"/>
      <c r="J36" s="61">
        <f>SUM(J30:J35)</f>
        <v>0</v>
      </c>
    </row>
    <row r="37" spans="1:10" ht="5.7" customHeight="1" x14ac:dyDescent="0.25">
      <c r="A37" s="1">
        <v>3</v>
      </c>
      <c r="E37" s="21"/>
      <c r="F37" s="59"/>
      <c r="G37" s="31"/>
      <c r="H37" s="32"/>
      <c r="I37" s="32"/>
      <c r="J37" s="32"/>
    </row>
    <row r="38" spans="1:10" ht="12" customHeight="1" x14ac:dyDescent="0.25">
      <c r="A38" s="1">
        <v>3</v>
      </c>
      <c r="D38" s="4" t="s">
        <v>285</v>
      </c>
      <c r="E38" s="21" t="s">
        <v>286</v>
      </c>
      <c r="F38" s="59"/>
      <c r="G38" s="31"/>
      <c r="H38" s="32"/>
      <c r="I38" s="32"/>
      <c r="J38" s="32"/>
    </row>
    <row r="39" spans="1:10" ht="12" customHeight="1" x14ac:dyDescent="0.25">
      <c r="A39" s="1">
        <v>3</v>
      </c>
      <c r="B39" s="3" t="s">
        <v>214</v>
      </c>
      <c r="C39" s="3">
        <v>73</v>
      </c>
      <c r="E39" s="58" t="str">
        <f>INDEX(TBLStructure[Note Title],MATCH(C39,TBLStructure[Model Reference],0))</f>
        <v>Leases</v>
      </c>
      <c r="F39" s="49" t="str">
        <f ca="1">INDEX(TBLStructure[Full Note Ref],MATCH(C39,TBLStructure[Model Reference],0))</f>
        <v>3.4A</v>
      </c>
      <c r="G39" s="31">
        <f>'FPO3.4'!F9</f>
        <v>0</v>
      </c>
      <c r="H39" s="32">
        <f>'FPO3.4'!G9</f>
        <v>0</v>
      </c>
      <c r="I39" s="32"/>
      <c r="J39" s="32">
        <v>0</v>
      </c>
    </row>
    <row r="40" spans="1:10" ht="12" customHeight="1" x14ac:dyDescent="0.25">
      <c r="A40" s="1">
        <v>3</v>
      </c>
      <c r="B40" s="3" t="s">
        <v>214</v>
      </c>
      <c r="C40" s="3">
        <v>75</v>
      </c>
      <c r="E40" s="58" t="str">
        <f>INDEX(TBLStructure[Note Title],MATCH(C40,TBLStructure[Model Reference],0))</f>
        <v>Other interest bearing liabilities</v>
      </c>
      <c r="F40" s="49" t="str">
        <f ca="1">INDEX(TBLStructure[Full Note Ref],MATCH(C40,TBLStructure[Model Reference],0))</f>
        <v>3.4B</v>
      </c>
      <c r="G40" s="31">
        <f>'FPO3.4'!F36</f>
        <v>0</v>
      </c>
      <c r="H40" s="32">
        <f>'FPO3.4'!G36</f>
        <v>0</v>
      </c>
      <c r="I40" s="32"/>
      <c r="J40" s="32">
        <v>0</v>
      </c>
    </row>
    <row r="41" spans="1:10" ht="12" customHeight="1" x14ac:dyDescent="0.25">
      <c r="A41" s="1">
        <v>3</v>
      </c>
      <c r="E41" s="21" t="s">
        <v>287</v>
      </c>
      <c r="F41" s="30"/>
      <c r="G41" s="60">
        <f>SUM(G38:G40)</f>
        <v>0</v>
      </c>
      <c r="H41" s="61">
        <f>SUM(H38:H40)</f>
        <v>0</v>
      </c>
      <c r="I41" s="32"/>
      <c r="J41" s="61">
        <f>SUM(J38:J40)</f>
        <v>0</v>
      </c>
    </row>
    <row r="42" spans="1:10" ht="5.7" customHeight="1" x14ac:dyDescent="0.25">
      <c r="A42" s="1">
        <v>3</v>
      </c>
      <c r="E42" s="21"/>
      <c r="F42" s="30"/>
      <c r="G42" s="31"/>
      <c r="H42" s="32"/>
      <c r="I42" s="32"/>
      <c r="J42" s="32"/>
    </row>
    <row r="43" spans="1:10" ht="12" customHeight="1" x14ac:dyDescent="0.25">
      <c r="A43" s="1">
        <v>3</v>
      </c>
      <c r="D43" s="4" t="s">
        <v>288</v>
      </c>
      <c r="E43" s="21" t="s">
        <v>289</v>
      </c>
      <c r="F43" s="59"/>
      <c r="G43" s="31"/>
      <c r="H43" s="32"/>
      <c r="I43" s="32"/>
      <c r="J43" s="32"/>
    </row>
    <row r="44" spans="1:10" ht="12" customHeight="1" x14ac:dyDescent="0.25">
      <c r="A44" s="1">
        <v>3</v>
      </c>
      <c r="B44" s="3" t="s">
        <v>214</v>
      </c>
      <c r="C44" s="3">
        <v>110</v>
      </c>
      <c r="E44" s="58" t="str">
        <f>INDEX(TBLStructure[Note Title],MATCH(C44,TBLStructure[Model Reference],0))</f>
        <v>Employee provisions</v>
      </c>
      <c r="F44" s="49" t="str">
        <f ca="1">INDEX(TBLStructure[Full Note Ref],MATCH(C44,TBLStructure[Model Reference],0))</f>
        <v>6.1A</v>
      </c>
      <c r="G44" s="31">
        <f>'PR6.1'!F12</f>
        <v>0</v>
      </c>
      <c r="H44" s="32">
        <f>'PR6.1'!G12</f>
        <v>0</v>
      </c>
      <c r="I44" s="32"/>
      <c r="J44" s="32">
        <v>0</v>
      </c>
    </row>
    <row r="45" spans="1:10" ht="12" customHeight="1" x14ac:dyDescent="0.25">
      <c r="B45" s="3"/>
      <c r="C45" s="3"/>
      <c r="E45" s="58" t="s">
        <v>1292</v>
      </c>
      <c r="F45" s="49"/>
      <c r="G45" s="31">
        <v>0</v>
      </c>
      <c r="H45" s="32">
        <v>0</v>
      </c>
      <c r="I45" s="32"/>
      <c r="J45" s="32">
        <v>0</v>
      </c>
    </row>
    <row r="46" spans="1:10" ht="12" customHeight="1" x14ac:dyDescent="0.25">
      <c r="A46" s="1">
        <v>3</v>
      </c>
      <c r="B46" s="3" t="s">
        <v>214</v>
      </c>
      <c r="C46" s="3">
        <v>77</v>
      </c>
      <c r="E46" s="58" t="str">
        <f>INDEX(TBLStructure[Note Title],MATCH(C46,TBLStructure[Model Reference],0))</f>
        <v>Other provisions</v>
      </c>
      <c r="F46" s="49" t="str">
        <f ca="1">INDEX(TBLStructure[Full Note Ref],MATCH(C46,TBLStructure[Model Reference],0))</f>
        <v>3.5A</v>
      </c>
      <c r="G46" s="31">
        <f>'FPO3.5'!H13</f>
        <v>0</v>
      </c>
      <c r="H46" s="32">
        <f>'FPO3.5'!H9</f>
        <v>0</v>
      </c>
      <c r="I46" s="32"/>
      <c r="J46" s="32">
        <v>0</v>
      </c>
    </row>
    <row r="47" spans="1:10" ht="12" customHeight="1" x14ac:dyDescent="0.25">
      <c r="A47" s="1">
        <v>3</v>
      </c>
      <c r="E47" s="21" t="s">
        <v>290</v>
      </c>
      <c r="F47" s="903"/>
      <c r="G47" s="60">
        <f>SUM(G43:G46)</f>
        <v>0</v>
      </c>
      <c r="H47" s="61">
        <f>SUM(H43:H46)</f>
        <v>0</v>
      </c>
      <c r="I47" s="32"/>
      <c r="J47" s="61">
        <f>SUM(J43:J46)</f>
        <v>0</v>
      </c>
    </row>
    <row r="48" spans="1:10" ht="5.7" customHeight="1" x14ac:dyDescent="0.25">
      <c r="A48" s="1">
        <v>3</v>
      </c>
      <c r="E48" s="21"/>
      <c r="F48" s="903"/>
      <c r="G48" s="31"/>
      <c r="H48" s="32"/>
      <c r="I48" s="32"/>
      <c r="J48" s="32"/>
    </row>
    <row r="49" spans="1:10" ht="12" customHeight="1" x14ac:dyDescent="0.25">
      <c r="A49" s="1">
        <v>3</v>
      </c>
      <c r="D49" s="4" t="s">
        <v>291</v>
      </c>
      <c r="E49" s="30" t="s">
        <v>292</v>
      </c>
      <c r="F49" s="30"/>
      <c r="G49" s="31">
        <v>0</v>
      </c>
      <c r="H49" s="32">
        <v>0</v>
      </c>
      <c r="I49" s="32"/>
      <c r="J49" s="32">
        <v>0</v>
      </c>
    </row>
    <row r="50" spans="1:10" ht="12" customHeight="1" x14ac:dyDescent="0.25">
      <c r="A50" s="1">
        <v>3</v>
      </c>
      <c r="E50" s="21" t="s">
        <v>293</v>
      </c>
      <c r="F50" s="30"/>
      <c r="G50" s="60">
        <f>SUM(G47:G49,G41,G36)</f>
        <v>0</v>
      </c>
      <c r="H50" s="61">
        <f>SUM(H47:H49,H41,H36)</f>
        <v>0</v>
      </c>
      <c r="I50" s="32"/>
      <c r="J50" s="61">
        <f>SUM(J47:J49,J41,J36)</f>
        <v>0</v>
      </c>
    </row>
    <row r="51" spans="1:10" ht="12" customHeight="1" x14ac:dyDescent="0.25">
      <c r="A51" s="1">
        <v>3</v>
      </c>
      <c r="E51" s="21" t="s">
        <v>294</v>
      </c>
      <c r="F51" s="30"/>
      <c r="G51" s="60">
        <f>G27-G50</f>
        <v>0</v>
      </c>
      <c r="H51" s="61">
        <f>H27-H50</f>
        <v>0</v>
      </c>
      <c r="I51" s="32"/>
      <c r="J51" s="61">
        <f>J27-J50</f>
        <v>0</v>
      </c>
    </row>
    <row r="52" spans="1:10" ht="5.7" customHeight="1" x14ac:dyDescent="0.25">
      <c r="A52" s="1">
        <v>3</v>
      </c>
      <c r="E52" s="21"/>
      <c r="F52" s="30"/>
      <c r="G52" s="30"/>
      <c r="H52" s="30"/>
      <c r="I52" s="32"/>
      <c r="J52" s="30"/>
    </row>
    <row r="53" spans="1:10" ht="12" customHeight="1" x14ac:dyDescent="0.25">
      <c r="A53" s="1">
        <v>3</v>
      </c>
      <c r="E53" s="21" t="s">
        <v>295</v>
      </c>
      <c r="F53" s="30"/>
      <c r="G53" s="30"/>
      <c r="H53" s="30"/>
      <c r="I53" s="32"/>
      <c r="J53" s="30"/>
    </row>
    <row r="54" spans="1:10" ht="12" customHeight="1" x14ac:dyDescent="0.25">
      <c r="A54" s="1">
        <v>3</v>
      </c>
      <c r="D54" s="4" t="s">
        <v>296</v>
      </c>
      <c r="E54" s="58" t="s">
        <v>297</v>
      </c>
      <c r="F54" s="30"/>
      <c r="G54" s="31">
        <v>0</v>
      </c>
      <c r="H54" s="32">
        <v>0</v>
      </c>
      <c r="I54" s="32"/>
      <c r="J54" s="32">
        <v>0</v>
      </c>
    </row>
    <row r="55" spans="1:10" ht="12" customHeight="1" x14ac:dyDescent="0.25">
      <c r="A55" s="1">
        <v>3</v>
      </c>
      <c r="D55" s="816" t="s">
        <v>298</v>
      </c>
      <c r="E55" s="58" t="s">
        <v>299</v>
      </c>
      <c r="F55" s="30"/>
      <c r="G55" s="31">
        <v>0</v>
      </c>
      <c r="H55" s="32">
        <v>0</v>
      </c>
      <c r="I55" s="32"/>
      <c r="J55" s="32">
        <v>0</v>
      </c>
    </row>
    <row r="56" spans="1:10" ht="12" customHeight="1" x14ac:dyDescent="0.25">
      <c r="A56" s="1">
        <v>3</v>
      </c>
      <c r="E56" s="58" t="s">
        <v>300</v>
      </c>
      <c r="F56" s="30"/>
      <c r="G56" s="31">
        <v>0</v>
      </c>
      <c r="H56" s="32">
        <v>0</v>
      </c>
      <c r="I56" s="32"/>
      <c r="J56" s="32">
        <v>0</v>
      </c>
    </row>
    <row r="57" spans="1:10" ht="12" customHeight="1" x14ac:dyDescent="0.25">
      <c r="A57" s="1">
        <v>3</v>
      </c>
      <c r="E57" s="21" t="s">
        <v>301</v>
      </c>
      <c r="F57" s="30"/>
      <c r="G57" s="60">
        <f>SUM(G54:G56)</f>
        <v>0</v>
      </c>
      <c r="H57" s="61">
        <f>SUM(H54:H56)</f>
        <v>0</v>
      </c>
      <c r="I57" s="32"/>
      <c r="J57" s="61">
        <f>SUM(J54:J56)</f>
        <v>0</v>
      </c>
    </row>
    <row r="58" spans="1:10" ht="12" customHeight="1" x14ac:dyDescent="0.25">
      <c r="A58" s="1">
        <v>3</v>
      </c>
      <c r="E58" s="923" t="s">
        <v>254</v>
      </c>
      <c r="F58" s="923"/>
      <c r="G58" s="923"/>
      <c r="H58" s="923"/>
      <c r="I58" s="33"/>
    </row>
    <row r="59" spans="1:10" customFormat="1" ht="30" customHeight="1" x14ac:dyDescent="0.3">
      <c r="A59">
        <v>3</v>
      </c>
      <c r="D59" s="62" t="s">
        <v>302</v>
      </c>
      <c r="E59" s="924" t="s">
        <v>303</v>
      </c>
      <c r="F59" s="924"/>
      <c r="G59" s="924"/>
      <c r="H59" s="924"/>
      <c r="I59" s="924"/>
      <c r="J59" s="924"/>
    </row>
    <row r="60" spans="1:10" ht="29.7" customHeight="1" x14ac:dyDescent="0.25">
      <c r="A60" s="1">
        <v>3</v>
      </c>
      <c r="D60" s="920" t="s">
        <v>255</v>
      </c>
      <c r="E60" s="925"/>
      <c r="F60" s="925"/>
      <c r="G60" s="925"/>
      <c r="H60" s="925"/>
      <c r="I60" s="925"/>
      <c r="J60" s="925"/>
    </row>
    <row r="61" spans="1:10" x14ac:dyDescent="0.25">
      <c r="A61" s="1">
        <v>3</v>
      </c>
      <c r="D61" s="920"/>
      <c r="E61" s="926"/>
      <c r="F61" s="926"/>
      <c r="G61" s="926"/>
      <c r="H61" s="926"/>
      <c r="I61" s="926"/>
      <c r="J61" s="926"/>
    </row>
    <row r="62" spans="1:10" x14ac:dyDescent="0.25">
      <c r="A62" s="1">
        <v>3</v>
      </c>
      <c r="D62" s="920"/>
      <c r="E62" s="925"/>
      <c r="F62" s="925"/>
      <c r="G62" s="925"/>
      <c r="H62" s="925"/>
      <c r="I62" s="925"/>
      <c r="J62" s="925"/>
    </row>
    <row r="63" spans="1:10" x14ac:dyDescent="0.25">
      <c r="A63" s="1">
        <v>3</v>
      </c>
      <c r="E63" s="916"/>
      <c r="F63" s="916"/>
      <c r="G63" s="916"/>
      <c r="H63" s="916"/>
      <c r="I63" s="916"/>
      <c r="J63" s="916"/>
    </row>
  </sheetData>
  <mergeCells count="9">
    <mergeCell ref="E63:J63"/>
    <mergeCell ref="B1:C1"/>
    <mergeCell ref="E2:H2"/>
    <mergeCell ref="E58:H58"/>
    <mergeCell ref="E59:J59"/>
    <mergeCell ref="D60:D62"/>
    <mergeCell ref="E60:J60"/>
    <mergeCell ref="E61:J61"/>
    <mergeCell ref="E62:J62"/>
  </mergeCells>
  <hyperlinks>
    <hyperlink ref="F8" r:id="rId1" location="FPO3.1!D9" display="FPO3.1!D9" xr:uid="{33A64346-B250-41A3-8511-1CDB217BFC08}"/>
    <hyperlink ref="F9" r:id="rId2" location="FPO3.1!D17" display="FPO3.1!D17" xr:uid="{D5D2C60E-3552-45B7-A22C-7054CE340F3B}"/>
    <hyperlink ref="F10" r:id="rId3" location="FPO3.1!D88" display="FPO3.1!D88" xr:uid="{F58FFE9F-F55E-42E3-BB00-E1E35B80D4FF}"/>
    <hyperlink ref="F12" r:id="rId4" location="FPO3.1!D186" display="FPO3.1!D186" xr:uid="{B52CAF4D-E69B-4C59-A32B-7A8AC84EA0AF}"/>
    <hyperlink ref="F16" r:id="rId5" location="FPOPPE3.2!D2" display="FPOPPE3.2!D2" xr:uid="{F202535D-8395-43B1-8495-AAB805CDDF45}"/>
    <hyperlink ref="F22" r:id="rId6" location="FPO3.2!D24" display="FPO3.2!D24" xr:uid="{DC0C7023-DC10-487E-899C-1CA279792DB3}"/>
    <hyperlink ref="F24" r:id="rId7" location="FPO3.2!D51" display="FPO3.2!D51" xr:uid="{37285F2A-1EAA-44E4-B699-97F49E73EB05}"/>
    <hyperlink ref="F31" r:id="rId8" location="FPO3.3!D6" display="FPO3.3!D6" xr:uid="{BE6DF905-F5AB-4E4D-AA2D-4665EED1AD02}"/>
    <hyperlink ref="F32" r:id="rId9" location="FPO3.3!D22" display="FPO3.3!D22" xr:uid="{AF2BB964-6259-4E1D-8B30-57AEEDC70132}"/>
    <hyperlink ref="F33" r:id="rId10" location="FPO3.3!D31" display="FPO3.3!D31" xr:uid="{A0AD7394-3EFE-4900-AA37-40C9189A5E36}"/>
    <hyperlink ref="F34" r:id="rId11" location="FPO3.3!D40" display="FPO3.3!D40" xr:uid="{75073DC3-FFD4-47E8-A03D-BF4CC1D998DC}"/>
    <hyperlink ref="F35" r:id="rId12" location="FPO3.3!D63" display="FPO3.3!D63" xr:uid="{4225F32E-3FA5-4BED-801F-321DDFEDB90E}"/>
    <hyperlink ref="F39" r:id="rId13" location="FPO3.4!D31" display="FPO3.4!D31" xr:uid="{4B3BEEAB-1C9D-4A92-96AB-2BD3DD1984F7}"/>
    <hyperlink ref="F40" r:id="rId14" location="FPO3.4!D69" display="FPO3.4!D69" xr:uid="{0552A891-5EDF-4833-BABF-17BC3A3FB756}"/>
    <hyperlink ref="F44" r:id="rId15" location="PR6.1!D8" display="PR6.1!D8" xr:uid="{EAFA9774-B0B6-4129-9E96-040A5D9D0315}"/>
    <hyperlink ref="F17" r:id="rId16" location="FPOPPE3.2!D2" display="FPOPPE3.2!D2" xr:uid="{D67BC223-A9BF-49BD-B104-D2A78CC29525}"/>
    <hyperlink ref="F18" r:id="rId17" location="FPOPPE3.2!D2" display="FPOPPE3.2!D2" xr:uid="{267CEC68-FF14-43C4-927A-E90D988416B4}"/>
    <hyperlink ref="F19" r:id="rId18" location="FPOPPE3.2!D2" display="FPOPPE3.2!D2" xr:uid="{F2B29AFC-99A8-4327-98CE-42A8E15C50BE}"/>
    <hyperlink ref="F20" r:id="rId19" location="FPOPPE3.2!D2" display="FPOPPE3.2!D2" xr:uid="{FCF661DD-5B10-4112-A5BB-F43BBCE1E287}"/>
    <hyperlink ref="F21" r:id="rId20" location="FPOPPE3.2!D2" display="FPOPPE3.2!D2" xr:uid="{75F848D8-5612-431C-908C-3D36DE4A228D}"/>
    <hyperlink ref="F46" r:id="rId21" location="FPO3.5!D18" display="FPO3.5!D18" xr:uid="{D96D10C8-BB44-47C0-B4C3-4F1229FF3ACA}"/>
    <hyperlink ref="F11" r:id="rId22" location="FPO3.1!D148" display="FPO3.1!D148" xr:uid="{8BFD2BBA-0E72-4779-B203-3FE8DD4AEB3B}"/>
  </hyperlinks>
  <printOptions horizontalCentered="1"/>
  <pageMargins left="0.23622047244094491" right="0.23622047244094491" top="0.74803149606299213" bottom="0.74803149606299213" header="0.31496062992125984" footer="0.31496062992125984"/>
  <pageSetup paperSize="9" orientation="portrait" r:id="rId23"/>
  <rowBreaks count="1" manualBreakCount="1">
    <brk id="57" min="4" max="9" man="1"/>
  </rowBreaks>
  <customProperties>
    <customPr name="_pios_id" r:id="rId24"/>
  </customProperties>
  <drawing r:id="rId25"/>
  <legacyDrawing r:id="rId26"/>
  <mc:AlternateContent xmlns:mc="http://schemas.openxmlformats.org/markup-compatibility/2006">
    <mc:Choice Requires="x14">
      <controls>
        <mc:AlternateContent xmlns:mc="http://schemas.openxmlformats.org/markup-compatibility/2006">
          <mc:Choice Requires="x14">
            <control shapeId="41985" r:id="rId27" name="Label 1">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mc:AlternateContent xmlns:mc="http://schemas.openxmlformats.org/markup-compatibility/2006">
          <mc:Choice Requires="x14">
            <control shapeId="41986" r:id="rId28" name="Label 2">
              <controlPr defaultSize="0" autoFill="0" autoLine="0" autoPict="0">
                <anchor moveWithCells="1" sizeWithCells="1">
                  <from>
                    <xdr:col>5</xdr:col>
                    <xdr:colOff>60960</xdr:colOff>
                    <xdr:row>22</xdr:row>
                    <xdr:rowOff>0</xdr:rowOff>
                  </from>
                  <to>
                    <xdr:col>5</xdr:col>
                    <xdr:colOff>137160</xdr:colOff>
                    <xdr:row>22</xdr:row>
                    <xdr:rowOff>0</xdr:rowOff>
                  </to>
                </anchor>
              </controlPr>
            </control>
          </mc:Choice>
        </mc:AlternateContent>
        <mc:AlternateContent xmlns:mc="http://schemas.openxmlformats.org/markup-compatibility/2006">
          <mc:Choice Requires="x14">
            <control shapeId="41987" r:id="rId29" name="Label 3">
              <controlPr defaultSize="0" autoFill="0" autoLine="0" autoPict="0">
                <anchor moveWithCells="1" sizeWithCells="1">
                  <from>
                    <xdr:col>5</xdr:col>
                    <xdr:colOff>60960</xdr:colOff>
                    <xdr:row>22</xdr:row>
                    <xdr:rowOff>0</xdr:rowOff>
                  </from>
                  <to>
                    <xdr:col>5</xdr:col>
                    <xdr:colOff>137160</xdr:colOff>
                    <xdr:row>22</xdr:row>
                    <xdr:rowOff>0</xdr:rowOff>
                  </to>
                </anchor>
              </controlPr>
            </control>
          </mc:Choice>
        </mc:AlternateContent>
        <mc:AlternateContent xmlns:mc="http://schemas.openxmlformats.org/markup-compatibility/2006">
          <mc:Choice Requires="x14">
            <control shapeId="41988" r:id="rId30" name="Label 4">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mc:AlternateContent xmlns:mc="http://schemas.openxmlformats.org/markup-compatibility/2006">
          <mc:Choice Requires="x14">
            <control shapeId="41989" r:id="rId31" name="Label 5">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mc:AlternateContent xmlns:mc="http://schemas.openxmlformats.org/markup-compatibility/2006">
          <mc:Choice Requires="x14">
            <control shapeId="41990" r:id="rId32" name="Label 6">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mc:AlternateContent xmlns:mc="http://schemas.openxmlformats.org/markup-compatibility/2006">
          <mc:Choice Requires="x14">
            <control shapeId="41991" r:id="rId33" name="Label 7">
              <controlPr defaultSize="0" autoFill="0" autoLine="0" autoPict="0">
                <anchor moveWithCells="1" sizeWithCells="1">
                  <from>
                    <xdr:col>5</xdr:col>
                    <xdr:colOff>60960</xdr:colOff>
                    <xdr:row>22</xdr:row>
                    <xdr:rowOff>0</xdr:rowOff>
                  </from>
                  <to>
                    <xdr:col>5</xdr:col>
                    <xdr:colOff>137160</xdr:colOff>
                    <xdr:row>22</xdr:row>
                    <xdr:rowOff>0</xdr:rowOff>
                  </to>
                </anchor>
              </controlPr>
            </control>
          </mc:Choice>
        </mc:AlternateContent>
        <mc:AlternateContent xmlns:mc="http://schemas.openxmlformats.org/markup-compatibility/2006">
          <mc:Choice Requires="x14">
            <control shapeId="41992" r:id="rId34" name="Label 8">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mc:AlternateContent xmlns:mc="http://schemas.openxmlformats.org/markup-compatibility/2006">
          <mc:Choice Requires="x14">
            <control shapeId="41993" r:id="rId35" name="Label 9">
              <controlPr defaultSize="0" autoFill="0" autoLine="0" autoPict="0">
                <anchor moveWithCells="1" sizeWithCells="1">
                  <from>
                    <xdr:col>5</xdr:col>
                    <xdr:colOff>60960</xdr:colOff>
                    <xdr:row>31</xdr:row>
                    <xdr:rowOff>0</xdr:rowOff>
                  </from>
                  <to>
                    <xdr:col>5</xdr:col>
                    <xdr:colOff>137160</xdr:colOff>
                    <xdr:row>31</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A8692-1FC5-4760-9977-71496CE9365A}">
  <sheetPr codeName="Sheet17">
    <tabColor rgb="FF7030A0"/>
  </sheetPr>
  <dimension ref="A1:J121"/>
  <sheetViews>
    <sheetView showGridLines="0" view="pageBreakPreview" topLeftCell="D1" zoomScaleNormal="100" zoomScaleSheetLayoutView="100" workbookViewId="0">
      <selection activeCell="E29" sqref="E29"/>
    </sheetView>
  </sheetViews>
  <sheetFormatPr defaultColWidth="9.21875" defaultRowHeight="13.8" x14ac:dyDescent="0.25"/>
  <cols>
    <col min="1" max="1" width="8.77734375" style="1" hidden="1" customWidth="1"/>
    <col min="2" max="2" width="7.21875" style="1" hidden="1" customWidth="1"/>
    <col min="3" max="3" width="3" style="1" hidden="1" customWidth="1"/>
    <col min="4" max="4" width="19.77734375" style="4" customWidth="1"/>
    <col min="5" max="5" width="49.5546875" style="1" customWidth="1"/>
    <col min="6" max="6" width="7.77734375" style="1" customWidth="1"/>
    <col min="7" max="8" width="8.77734375" style="1" customWidth="1"/>
    <col min="9" max="9" width="4" style="1" customWidth="1"/>
    <col min="10" max="10" width="8.77734375" style="1" customWidth="1"/>
    <col min="11" max="16384" width="9.21875" style="1"/>
  </cols>
  <sheetData>
    <row r="1" spans="1:10" ht="23.4" x14ac:dyDescent="0.25">
      <c r="A1" s="1" t="s">
        <v>0</v>
      </c>
      <c r="B1" s="922" t="s">
        <v>206</v>
      </c>
      <c r="C1" s="922"/>
      <c r="D1" s="816" t="s">
        <v>304</v>
      </c>
    </row>
    <row r="2" spans="1:10" ht="15" customHeight="1" x14ac:dyDescent="0.25">
      <c r="A2" s="1">
        <v>3</v>
      </c>
      <c r="B2" s="1" t="s">
        <v>208</v>
      </c>
      <c r="C2" s="1">
        <v>3</v>
      </c>
      <c r="E2" s="918" t="str">
        <f>INDEX(TBLStructure[Full Note Title],MATCH(C2,TBLStructure[Model Reference],0))</f>
        <v>Statement of Changes in Equity</v>
      </c>
      <c r="F2" s="918"/>
      <c r="G2" s="918"/>
      <c r="H2" s="918"/>
      <c r="I2" s="30"/>
    </row>
    <row r="3" spans="1:10" ht="15" customHeight="1" thickBot="1" x14ac:dyDescent="0.3">
      <c r="A3" s="1">
        <v>3</v>
      </c>
      <c r="E3" s="927" t="str">
        <f>_xlfn.CONCAT("for the period ended 30 June "&amp;Contents!F3)</f>
        <v>for the period ended 30 June 20X2</v>
      </c>
      <c r="F3" s="927"/>
      <c r="G3" s="927"/>
      <c r="H3" s="927"/>
      <c r="I3" s="55"/>
    </row>
    <row r="4" spans="1:10" ht="25.95" customHeight="1" x14ac:dyDescent="0.25">
      <c r="A4" s="1">
        <v>3</v>
      </c>
      <c r="D4" s="42" t="s">
        <v>305</v>
      </c>
      <c r="E4" s="11"/>
      <c r="F4" s="11"/>
      <c r="G4" s="12" t="str">
        <f>Contents!F3</f>
        <v>20X2</v>
      </c>
      <c r="H4" s="13" t="str">
        <f>Contents!F4</f>
        <v>20X1</v>
      </c>
      <c r="I4" s="14"/>
      <c r="J4" s="15" t="s">
        <v>210</v>
      </c>
    </row>
    <row r="5" spans="1:10" ht="14.4" thickBot="1" x14ac:dyDescent="0.3">
      <c r="A5" s="1">
        <v>3</v>
      </c>
      <c r="D5" s="4" t="s">
        <v>306</v>
      </c>
      <c r="E5" s="56"/>
      <c r="F5" s="57" t="s">
        <v>211</v>
      </c>
      <c r="G5" s="18" t="s">
        <v>258</v>
      </c>
      <c r="H5" s="19" t="s">
        <v>258</v>
      </c>
      <c r="I5" s="19"/>
      <c r="J5" s="19" t="s">
        <v>258</v>
      </c>
    </row>
    <row r="6" spans="1:10" ht="12" customHeight="1" x14ac:dyDescent="0.25">
      <c r="A6" s="1">
        <v>3</v>
      </c>
      <c r="E6" s="21" t="s">
        <v>307</v>
      </c>
      <c r="F6" s="63"/>
      <c r="G6" s="22"/>
      <c r="H6" s="23"/>
      <c r="I6" s="23"/>
      <c r="J6" s="23"/>
    </row>
    <row r="7" spans="1:10" ht="12" customHeight="1" x14ac:dyDescent="0.25">
      <c r="A7" s="1">
        <v>3</v>
      </c>
      <c r="D7" s="4" t="s">
        <v>308</v>
      </c>
      <c r="E7" s="21" t="s">
        <v>309</v>
      </c>
      <c r="F7" s="21"/>
      <c r="H7" s="41"/>
      <c r="I7" s="30"/>
      <c r="J7" s="41"/>
    </row>
    <row r="8" spans="1:10" ht="12" customHeight="1" x14ac:dyDescent="0.25">
      <c r="A8" s="1">
        <v>3</v>
      </c>
      <c r="E8" s="30" t="s">
        <v>310</v>
      </c>
      <c r="F8" s="30"/>
      <c r="G8" s="40">
        <f>H31</f>
        <v>0</v>
      </c>
      <c r="H8" s="41">
        <v>0</v>
      </c>
      <c r="I8" s="29"/>
      <c r="J8" s="41">
        <v>0</v>
      </c>
    </row>
    <row r="9" spans="1:10" ht="12" customHeight="1" x14ac:dyDescent="0.25">
      <c r="A9" s="1">
        <v>3</v>
      </c>
      <c r="D9" s="4" t="s">
        <v>311</v>
      </c>
      <c r="E9" s="30" t="s">
        <v>312</v>
      </c>
      <c r="F9" s="30"/>
      <c r="G9" s="40">
        <v>0</v>
      </c>
      <c r="H9" s="41">
        <v>0</v>
      </c>
      <c r="I9" s="29"/>
      <c r="J9" s="41">
        <v>0</v>
      </c>
    </row>
    <row r="10" spans="1:10" ht="12" customHeight="1" x14ac:dyDescent="0.25">
      <c r="A10" s="1">
        <v>3</v>
      </c>
      <c r="D10" s="4" t="s">
        <v>311</v>
      </c>
      <c r="E10" s="30" t="s">
        <v>313</v>
      </c>
      <c r="F10" s="30"/>
      <c r="G10" s="40">
        <v>0</v>
      </c>
      <c r="H10" s="41">
        <v>0</v>
      </c>
      <c r="I10" s="29"/>
      <c r="J10" s="41">
        <v>0</v>
      </c>
    </row>
    <row r="11" spans="1:10" ht="12" customHeight="1" x14ac:dyDescent="0.25">
      <c r="A11" s="1">
        <v>3</v>
      </c>
      <c r="E11" s="65" t="s">
        <v>314</v>
      </c>
      <c r="F11" s="65"/>
      <c r="G11" s="35">
        <f>SUM(G7:G10)</f>
        <v>0</v>
      </c>
      <c r="H11" s="36">
        <f>SUM(H7:H10)</f>
        <v>0</v>
      </c>
      <c r="I11" s="41"/>
      <c r="J11" s="36">
        <f>SUM(J7:J10)</f>
        <v>0</v>
      </c>
    </row>
    <row r="12" spans="1:10" ht="12" customHeight="1" x14ac:dyDescent="0.25">
      <c r="A12" s="1">
        <v>3</v>
      </c>
      <c r="E12" s="21"/>
      <c r="F12" s="21"/>
      <c r="G12" s="28"/>
      <c r="H12" s="29"/>
      <c r="I12" s="29"/>
    </row>
    <row r="13" spans="1:10" ht="12" customHeight="1" x14ac:dyDescent="0.25">
      <c r="A13" s="1">
        <v>3</v>
      </c>
      <c r="E13" s="21" t="s">
        <v>315</v>
      </c>
      <c r="F13" s="21"/>
      <c r="G13" s="28"/>
      <c r="H13" s="29"/>
      <c r="I13" s="29"/>
    </row>
    <row r="14" spans="1:10" ht="12" customHeight="1" x14ac:dyDescent="0.25">
      <c r="A14" s="1">
        <v>3</v>
      </c>
      <c r="D14" s="4" t="s">
        <v>316</v>
      </c>
      <c r="E14" s="30" t="s">
        <v>317</v>
      </c>
      <c r="F14" s="30"/>
      <c r="G14" s="28">
        <v>0</v>
      </c>
      <c r="H14" s="29">
        <v>0</v>
      </c>
      <c r="I14" s="29"/>
      <c r="J14" s="41">
        <v>0</v>
      </c>
    </row>
    <row r="15" spans="1:10" ht="12" customHeight="1" x14ac:dyDescent="0.25">
      <c r="A15" s="1">
        <v>3</v>
      </c>
      <c r="D15" s="4" t="s">
        <v>318</v>
      </c>
      <c r="E15" s="65" t="s">
        <v>319</v>
      </c>
      <c r="F15" s="65"/>
      <c r="G15" s="35">
        <f>SUM(G13:G14)</f>
        <v>0</v>
      </c>
      <c r="H15" s="36">
        <f>SUM(H13:H14)</f>
        <v>0</v>
      </c>
      <c r="I15" s="41"/>
      <c r="J15" s="36">
        <f>SUM(J13:J14)</f>
        <v>0</v>
      </c>
    </row>
    <row r="16" spans="1:10" ht="12" customHeight="1" x14ac:dyDescent="0.25">
      <c r="A16" s="1">
        <v>3</v>
      </c>
      <c r="D16" s="4" t="s">
        <v>320</v>
      </c>
      <c r="E16" s="21" t="s">
        <v>321</v>
      </c>
      <c r="F16" s="21"/>
      <c r="G16" s="28"/>
      <c r="H16" s="29"/>
      <c r="I16" s="29"/>
    </row>
    <row r="17" spans="1:10" ht="12" customHeight="1" x14ac:dyDescent="0.25">
      <c r="A17" s="1">
        <v>3</v>
      </c>
      <c r="D17" s="4" t="s">
        <v>320</v>
      </c>
      <c r="E17" s="66" t="s">
        <v>322</v>
      </c>
      <c r="F17" s="21"/>
      <c r="G17" s="28"/>
      <c r="H17" s="29"/>
      <c r="I17" s="29"/>
    </row>
    <row r="18" spans="1:10" ht="12" customHeight="1" x14ac:dyDescent="0.25">
      <c r="A18" s="1">
        <v>3</v>
      </c>
      <c r="E18" s="58" t="s">
        <v>323</v>
      </c>
      <c r="F18" s="30"/>
      <c r="G18" s="28"/>
      <c r="H18" s="29"/>
      <c r="I18" s="29"/>
    </row>
    <row r="19" spans="1:10" ht="12" customHeight="1" x14ac:dyDescent="0.25">
      <c r="A19" s="1">
        <v>3</v>
      </c>
      <c r="D19" s="4" t="s">
        <v>320</v>
      </c>
      <c r="E19" s="67" t="s">
        <v>82</v>
      </c>
      <c r="F19" s="58"/>
      <c r="G19" s="28">
        <v>0</v>
      </c>
      <c r="H19" s="29">
        <v>0</v>
      </c>
      <c r="I19" s="29"/>
      <c r="J19" s="41">
        <v>0</v>
      </c>
    </row>
    <row r="20" spans="1:10" ht="12" customHeight="1" x14ac:dyDescent="0.25">
      <c r="A20" s="1">
        <v>3</v>
      </c>
      <c r="E20" s="58" t="s">
        <v>324</v>
      </c>
      <c r="F20" s="30"/>
      <c r="G20" s="28"/>
      <c r="H20" s="29"/>
      <c r="I20" s="29"/>
    </row>
    <row r="21" spans="1:10" ht="12" customHeight="1" x14ac:dyDescent="0.25">
      <c r="A21" s="1">
        <v>3</v>
      </c>
      <c r="C21" s="1">
        <v>143</v>
      </c>
      <c r="D21" s="4" t="s">
        <v>325</v>
      </c>
      <c r="E21" s="67" t="s">
        <v>203</v>
      </c>
      <c r="F21" s="68" t="str">
        <f ca="1">LEFT(INDEX(TBLStructure[Full Note Ref],MATCH(C21,TBLStructure[Model Reference],0)),3)</f>
        <v>8.3</v>
      </c>
      <c r="G21" s="28">
        <v>0</v>
      </c>
      <c r="H21" s="29">
        <v>0</v>
      </c>
      <c r="I21" s="29"/>
      <c r="J21" s="41">
        <v>0</v>
      </c>
    </row>
    <row r="22" spans="1:10" ht="12" customHeight="1" x14ac:dyDescent="0.25">
      <c r="A22" s="1">
        <v>3</v>
      </c>
      <c r="E22" s="67" t="s">
        <v>326</v>
      </c>
      <c r="F22" s="58"/>
      <c r="G22" s="28">
        <v>0</v>
      </c>
      <c r="H22" s="29">
        <v>0</v>
      </c>
      <c r="I22" s="29"/>
      <c r="J22" s="41">
        <v>0</v>
      </c>
    </row>
    <row r="23" spans="1:10" ht="12" customHeight="1" x14ac:dyDescent="0.25">
      <c r="A23" s="1">
        <v>3</v>
      </c>
      <c r="D23" s="4" t="s">
        <v>320</v>
      </c>
      <c r="E23" s="66" t="s">
        <v>327</v>
      </c>
      <c r="F23" s="21"/>
      <c r="G23" s="28"/>
      <c r="H23" s="29"/>
      <c r="I23" s="29"/>
    </row>
    <row r="24" spans="1:10" ht="12" customHeight="1" x14ac:dyDescent="0.25">
      <c r="A24" s="1">
        <v>3</v>
      </c>
      <c r="E24" s="58" t="s">
        <v>328</v>
      </c>
      <c r="F24" s="30"/>
      <c r="G24" s="28">
        <v>0</v>
      </c>
      <c r="H24" s="29">
        <v>0</v>
      </c>
      <c r="I24" s="29"/>
      <c r="J24" s="41">
        <v>0</v>
      </c>
    </row>
    <row r="25" spans="1:10" ht="12" customHeight="1" x14ac:dyDescent="0.25">
      <c r="A25" s="1">
        <v>3</v>
      </c>
      <c r="E25" s="58" t="s">
        <v>329</v>
      </c>
      <c r="F25" s="30"/>
      <c r="G25" s="28">
        <v>0</v>
      </c>
      <c r="H25" s="29">
        <v>0</v>
      </c>
      <c r="I25" s="29"/>
      <c r="J25" s="41">
        <v>0</v>
      </c>
    </row>
    <row r="26" spans="1:10" ht="12" customHeight="1" x14ac:dyDescent="0.25">
      <c r="A26" s="1">
        <v>3</v>
      </c>
      <c r="E26" s="58" t="s">
        <v>330</v>
      </c>
      <c r="F26" s="30"/>
      <c r="G26" s="28">
        <v>0</v>
      </c>
      <c r="H26" s="29">
        <v>0</v>
      </c>
      <c r="I26" s="29"/>
      <c r="J26" s="41">
        <v>0</v>
      </c>
    </row>
    <row r="27" spans="1:10" ht="12" customHeight="1" x14ac:dyDescent="0.25">
      <c r="A27" s="1">
        <v>3</v>
      </c>
      <c r="E27" s="58" t="s">
        <v>331</v>
      </c>
      <c r="F27" s="30"/>
      <c r="G27" s="28">
        <v>0</v>
      </c>
      <c r="H27" s="29">
        <v>0</v>
      </c>
      <c r="I27" s="29"/>
      <c r="J27" s="41">
        <v>0</v>
      </c>
    </row>
    <row r="28" spans="1:10" ht="12" customHeight="1" x14ac:dyDescent="0.25">
      <c r="A28" s="1">
        <v>3</v>
      </c>
      <c r="C28" s="1">
        <v>143</v>
      </c>
      <c r="D28" s="4" t="s">
        <v>325</v>
      </c>
      <c r="E28" s="58" t="s">
        <v>332</v>
      </c>
      <c r="F28" s="68" t="str">
        <f ca="1">LEFT(INDEX(TBLStructure[Full Note Ref],MATCH(C28,TBLStructure[Model Reference],0)),3)</f>
        <v>8.3</v>
      </c>
      <c r="G28" s="28">
        <v>0</v>
      </c>
      <c r="H28" s="29">
        <v>0</v>
      </c>
      <c r="I28" s="29"/>
      <c r="J28" s="41">
        <v>0</v>
      </c>
    </row>
    <row r="29" spans="1:10" ht="12" customHeight="1" x14ac:dyDescent="0.25">
      <c r="A29" s="1">
        <v>3</v>
      </c>
      <c r="E29" s="65" t="s">
        <v>333</v>
      </c>
      <c r="F29" s="65"/>
      <c r="G29" s="35">
        <f>SUM(G17:G28)</f>
        <v>0</v>
      </c>
      <c r="H29" s="36">
        <f>SUM(H17:H28)</f>
        <v>0</v>
      </c>
      <c r="I29" s="41"/>
      <c r="J29" s="36">
        <f>SUM(J17:J28)</f>
        <v>0</v>
      </c>
    </row>
    <row r="30" spans="1:10" ht="12" customHeight="1" x14ac:dyDescent="0.25">
      <c r="A30" s="1">
        <v>3</v>
      </c>
      <c r="D30" s="4" t="s">
        <v>308</v>
      </c>
      <c r="E30" s="69" t="s">
        <v>334</v>
      </c>
      <c r="F30" s="69"/>
      <c r="G30" s="35">
        <v>0</v>
      </c>
      <c r="H30" s="36">
        <v>0</v>
      </c>
      <c r="I30" s="41"/>
      <c r="J30" s="36">
        <v>0</v>
      </c>
    </row>
    <row r="31" spans="1:10" ht="12" customHeight="1" x14ac:dyDescent="0.25">
      <c r="A31" s="1">
        <v>3</v>
      </c>
      <c r="D31" s="4" t="s">
        <v>308</v>
      </c>
      <c r="E31" s="65" t="s">
        <v>335</v>
      </c>
      <c r="F31" s="65"/>
      <c r="G31" s="35">
        <f>SUM(G29:G30,G15:G15,G11)</f>
        <v>0</v>
      </c>
      <c r="H31" s="36">
        <f>SUM(H29:H30,H15:H15,H11)</f>
        <v>0</v>
      </c>
      <c r="I31" s="41"/>
      <c r="J31" s="36">
        <f>SUM(J29:J30,J15:J15,J11)</f>
        <v>0</v>
      </c>
    </row>
    <row r="32" spans="1:10" x14ac:dyDescent="0.25">
      <c r="A32" s="1">
        <v>3</v>
      </c>
      <c r="E32" s="21"/>
      <c r="F32" s="70"/>
      <c r="G32" s="71"/>
      <c r="H32" s="71"/>
      <c r="I32" s="71"/>
    </row>
    <row r="33" spans="1:10" ht="12" customHeight="1" x14ac:dyDescent="0.25">
      <c r="A33" s="1">
        <v>3</v>
      </c>
      <c r="E33" s="21" t="s">
        <v>336</v>
      </c>
      <c r="F33" s="63"/>
      <c r="G33" s="22"/>
      <c r="H33" s="23"/>
      <c r="I33" s="23"/>
      <c r="J33" s="23"/>
    </row>
    <row r="34" spans="1:10" ht="12" customHeight="1" x14ac:dyDescent="0.25">
      <c r="A34" s="1">
        <v>3</v>
      </c>
      <c r="D34" s="4" t="s">
        <v>308</v>
      </c>
      <c r="E34" s="21" t="s">
        <v>337</v>
      </c>
      <c r="F34" s="21"/>
      <c r="H34" s="29"/>
      <c r="I34" s="30"/>
      <c r="J34" s="29"/>
    </row>
    <row r="35" spans="1:10" ht="12" customHeight="1" x14ac:dyDescent="0.25">
      <c r="A35" s="1">
        <v>3</v>
      </c>
      <c r="E35" s="30" t="s">
        <v>310</v>
      </c>
      <c r="F35" s="30"/>
      <c r="G35" s="72">
        <f>H45</f>
        <v>0</v>
      </c>
      <c r="H35" s="32">
        <v>0</v>
      </c>
      <c r="I35" s="32"/>
      <c r="J35" s="32">
        <v>0</v>
      </c>
    </row>
    <row r="36" spans="1:10" ht="12" customHeight="1" x14ac:dyDescent="0.25">
      <c r="A36" s="1">
        <v>3</v>
      </c>
      <c r="D36" s="4" t="s">
        <v>311</v>
      </c>
      <c r="E36" s="30" t="s">
        <v>312</v>
      </c>
      <c r="F36" s="30"/>
      <c r="G36" s="31">
        <v>0</v>
      </c>
      <c r="H36" s="32">
        <v>0</v>
      </c>
      <c r="I36" s="32"/>
      <c r="J36" s="32">
        <v>0</v>
      </c>
    </row>
    <row r="37" spans="1:10" x14ac:dyDescent="0.25">
      <c r="A37" s="1">
        <v>3</v>
      </c>
      <c r="D37" s="4" t="s">
        <v>311</v>
      </c>
      <c r="E37" s="30" t="s">
        <v>313</v>
      </c>
      <c r="F37" s="30"/>
      <c r="G37" s="31">
        <v>0</v>
      </c>
      <c r="H37" s="32">
        <v>0</v>
      </c>
      <c r="I37" s="32"/>
      <c r="J37" s="32">
        <v>0</v>
      </c>
    </row>
    <row r="38" spans="1:10" x14ac:dyDescent="0.25">
      <c r="A38" s="1">
        <v>3</v>
      </c>
      <c r="E38" s="65" t="s">
        <v>314</v>
      </c>
      <c r="F38" s="65"/>
      <c r="G38" s="35">
        <f>SUM(G34:G37)</f>
        <v>0</v>
      </c>
      <c r="H38" s="36">
        <f>SUM(H34:H37)</f>
        <v>0</v>
      </c>
      <c r="I38" s="41"/>
      <c r="J38" s="36">
        <f>SUM(J34:J37)</f>
        <v>0</v>
      </c>
    </row>
    <row r="39" spans="1:10" ht="12" customHeight="1" x14ac:dyDescent="0.25">
      <c r="A39" s="1">
        <v>3</v>
      </c>
      <c r="E39" s="21"/>
      <c r="F39" s="21"/>
      <c r="G39" s="28"/>
      <c r="H39" s="29"/>
      <c r="I39" s="29"/>
    </row>
    <row r="40" spans="1:10" ht="12" customHeight="1" x14ac:dyDescent="0.25">
      <c r="A40" s="1">
        <v>3</v>
      </c>
      <c r="E40" s="21" t="s">
        <v>315</v>
      </c>
      <c r="F40" s="21"/>
      <c r="G40" s="28"/>
      <c r="H40" s="29"/>
      <c r="I40" s="29"/>
    </row>
    <row r="41" spans="1:10" ht="12" customHeight="1" x14ac:dyDescent="0.25">
      <c r="A41" s="1">
        <v>3</v>
      </c>
      <c r="D41" s="4" t="s">
        <v>338</v>
      </c>
      <c r="E41" s="30" t="s">
        <v>14</v>
      </c>
      <c r="F41" s="30"/>
      <c r="G41" s="28">
        <v>0</v>
      </c>
      <c r="H41" s="29">
        <v>0</v>
      </c>
      <c r="I41" s="29"/>
      <c r="J41" s="29">
        <v>0</v>
      </c>
    </row>
    <row r="42" spans="1:10" ht="12" customHeight="1" x14ac:dyDescent="0.25">
      <c r="A42" s="1">
        <v>3</v>
      </c>
      <c r="D42" s="4" t="s">
        <v>316</v>
      </c>
      <c r="E42" s="30" t="s">
        <v>317</v>
      </c>
      <c r="F42" s="30"/>
      <c r="G42" s="28">
        <v>0</v>
      </c>
      <c r="H42" s="29">
        <v>0</v>
      </c>
      <c r="I42" s="29"/>
      <c r="J42" s="29">
        <v>0</v>
      </c>
    </row>
    <row r="43" spans="1:10" ht="12" customHeight="1" x14ac:dyDescent="0.25">
      <c r="A43" s="1">
        <v>3</v>
      </c>
      <c r="D43" s="4" t="s">
        <v>318</v>
      </c>
      <c r="E43" s="65" t="s">
        <v>319</v>
      </c>
      <c r="F43" s="65"/>
      <c r="G43" s="35">
        <f>SUM(G40:G42)</f>
        <v>0</v>
      </c>
      <c r="H43" s="36">
        <f>SUM(H40:H42)</f>
        <v>0</v>
      </c>
      <c r="I43" s="41"/>
      <c r="J43" s="36">
        <f>SUM(J40:J42)</f>
        <v>0</v>
      </c>
    </row>
    <row r="44" spans="1:10" ht="12" customHeight="1" x14ac:dyDescent="0.25">
      <c r="A44" s="1">
        <v>3</v>
      </c>
      <c r="D44" s="4" t="s">
        <v>308</v>
      </c>
      <c r="E44" s="69" t="s">
        <v>334</v>
      </c>
      <c r="F44" s="69"/>
      <c r="G44" s="35">
        <v>0</v>
      </c>
      <c r="H44" s="36">
        <v>0</v>
      </c>
      <c r="I44" s="41"/>
      <c r="J44" s="36">
        <v>0</v>
      </c>
    </row>
    <row r="45" spans="1:10" ht="12" customHeight="1" x14ac:dyDescent="0.25">
      <c r="A45" s="1">
        <v>3</v>
      </c>
      <c r="D45" s="4" t="s">
        <v>308</v>
      </c>
      <c r="E45" s="65" t="s">
        <v>335</v>
      </c>
      <c r="F45" s="65"/>
      <c r="G45" s="35">
        <f>SUM(G43:G44,G38)</f>
        <v>0</v>
      </c>
      <c r="H45" s="36">
        <f>SUM(H43:H44,H38)</f>
        <v>0</v>
      </c>
      <c r="I45" s="41"/>
      <c r="J45" s="36">
        <f>SUM(J43:J44,J38)</f>
        <v>0</v>
      </c>
    </row>
    <row r="46" spans="1:10" ht="12" customHeight="1" x14ac:dyDescent="0.25">
      <c r="A46" s="1">
        <v>3</v>
      </c>
      <c r="E46" s="21"/>
      <c r="F46" s="70"/>
      <c r="G46" s="71"/>
      <c r="H46" s="71"/>
      <c r="I46" s="71"/>
    </row>
    <row r="47" spans="1:10" ht="12" customHeight="1" x14ac:dyDescent="0.25">
      <c r="A47" s="1">
        <v>3</v>
      </c>
      <c r="E47" s="21" t="s">
        <v>339</v>
      </c>
      <c r="F47" s="63"/>
      <c r="G47" s="22"/>
      <c r="H47" s="23"/>
      <c r="I47" s="23"/>
      <c r="J47" s="23"/>
    </row>
    <row r="48" spans="1:10" ht="12" customHeight="1" x14ac:dyDescent="0.25">
      <c r="A48" s="1">
        <v>3</v>
      </c>
      <c r="D48" s="4" t="s">
        <v>308</v>
      </c>
      <c r="E48" s="21" t="s">
        <v>337</v>
      </c>
      <c r="F48" s="21"/>
      <c r="H48" s="29"/>
      <c r="I48" s="30"/>
      <c r="J48" s="29"/>
    </row>
    <row r="49" spans="1:10" ht="12" customHeight="1" x14ac:dyDescent="0.25">
      <c r="A49" s="1">
        <v>3</v>
      </c>
      <c r="E49" s="30" t="s">
        <v>310</v>
      </c>
      <c r="F49" s="30"/>
      <c r="G49" s="28">
        <f>H58</f>
        <v>0</v>
      </c>
      <c r="H49" s="29">
        <v>0</v>
      </c>
      <c r="I49" s="29"/>
      <c r="J49" s="29">
        <v>0</v>
      </c>
    </row>
    <row r="50" spans="1:10" ht="12" customHeight="1" x14ac:dyDescent="0.25">
      <c r="A50" s="1">
        <v>3</v>
      </c>
      <c r="D50" s="4" t="s">
        <v>311</v>
      </c>
      <c r="E50" s="30" t="s">
        <v>312</v>
      </c>
      <c r="F50" s="30"/>
      <c r="G50" s="28">
        <v>0</v>
      </c>
      <c r="H50" s="29">
        <v>0</v>
      </c>
      <c r="I50" s="29"/>
      <c r="J50" s="29">
        <v>0</v>
      </c>
    </row>
    <row r="51" spans="1:10" ht="12" customHeight="1" x14ac:dyDescent="0.25">
      <c r="A51" s="1">
        <v>3</v>
      </c>
      <c r="D51" s="4" t="s">
        <v>311</v>
      </c>
      <c r="E51" s="30" t="s">
        <v>313</v>
      </c>
      <c r="F51" s="30"/>
      <c r="G51" s="28">
        <v>0</v>
      </c>
      <c r="H51" s="29">
        <v>0</v>
      </c>
      <c r="I51" s="29"/>
      <c r="J51" s="29">
        <v>0</v>
      </c>
    </row>
    <row r="52" spans="1:10" ht="12" customHeight="1" x14ac:dyDescent="0.25">
      <c r="A52" s="1">
        <v>3</v>
      </c>
      <c r="E52" s="65" t="s">
        <v>314</v>
      </c>
      <c r="F52" s="65"/>
      <c r="G52" s="35">
        <f>SUM(G48:G51)</f>
        <v>0</v>
      </c>
      <c r="H52" s="36">
        <f>SUM(H48:H51)</f>
        <v>0</v>
      </c>
      <c r="I52" s="41"/>
      <c r="J52" s="36">
        <f>SUM(J48:J51)</f>
        <v>0</v>
      </c>
    </row>
    <row r="53" spans="1:10" ht="12" customHeight="1" x14ac:dyDescent="0.25">
      <c r="A53" s="1">
        <v>3</v>
      </c>
      <c r="E53" s="21"/>
      <c r="F53" s="21"/>
      <c r="G53" s="28"/>
      <c r="H53" s="29"/>
      <c r="I53" s="29"/>
    </row>
    <row r="54" spans="1:10" ht="12" customHeight="1" x14ac:dyDescent="0.25">
      <c r="A54" s="1">
        <v>3</v>
      </c>
      <c r="E54" s="21" t="s">
        <v>315</v>
      </c>
      <c r="F54" s="21"/>
      <c r="G54" s="28"/>
      <c r="H54" s="29"/>
      <c r="I54" s="29"/>
    </row>
    <row r="55" spans="1:10" ht="12" customHeight="1" x14ac:dyDescent="0.25">
      <c r="A55" s="1">
        <v>3</v>
      </c>
      <c r="D55" s="4" t="s">
        <v>316</v>
      </c>
      <c r="E55" s="30" t="s">
        <v>317</v>
      </c>
      <c r="F55" s="30"/>
      <c r="G55" s="28">
        <v>0</v>
      </c>
      <c r="H55" s="29">
        <v>0</v>
      </c>
      <c r="I55" s="29"/>
      <c r="J55" s="29">
        <v>0</v>
      </c>
    </row>
    <row r="56" spans="1:10" ht="12" customHeight="1" x14ac:dyDescent="0.25">
      <c r="A56" s="1">
        <v>3</v>
      </c>
      <c r="D56" s="4" t="s">
        <v>318</v>
      </c>
      <c r="E56" s="65" t="s">
        <v>319</v>
      </c>
      <c r="F56" s="65"/>
      <c r="G56" s="35">
        <f>SUM(G54:G55)</f>
        <v>0</v>
      </c>
      <c r="H56" s="36">
        <f>SUM(H54:H55)</f>
        <v>0</v>
      </c>
      <c r="I56" s="41"/>
      <c r="J56" s="36">
        <f>SUM(J54:J55)</f>
        <v>0</v>
      </c>
    </row>
    <row r="57" spans="1:10" ht="12" customHeight="1" x14ac:dyDescent="0.25">
      <c r="A57" s="1">
        <v>3</v>
      </c>
      <c r="D57" s="4" t="s">
        <v>308</v>
      </c>
      <c r="E57" s="69" t="s">
        <v>334</v>
      </c>
      <c r="F57" s="69"/>
      <c r="G57" s="35">
        <v>0</v>
      </c>
      <c r="H57" s="36">
        <v>0</v>
      </c>
      <c r="I57" s="41"/>
      <c r="J57" s="36">
        <v>0</v>
      </c>
    </row>
    <row r="58" spans="1:10" ht="12" customHeight="1" x14ac:dyDescent="0.25">
      <c r="A58" s="1">
        <v>3</v>
      </c>
      <c r="D58" s="4" t="s">
        <v>308</v>
      </c>
      <c r="E58" s="65" t="s">
        <v>335</v>
      </c>
      <c r="F58" s="65"/>
      <c r="G58" s="35">
        <f>SUM(G56:G57,G52)</f>
        <v>0</v>
      </c>
      <c r="H58" s="36">
        <f>SUM(H56:H57,H52)</f>
        <v>0</v>
      </c>
      <c r="I58" s="41"/>
      <c r="J58" s="36">
        <f>SUM(J56:J57,J52)</f>
        <v>0</v>
      </c>
    </row>
    <row r="59" spans="1:10" ht="6.6" customHeight="1" thickBot="1" x14ac:dyDescent="0.3">
      <c r="A59" s="1">
        <v>3</v>
      </c>
      <c r="E59" s="21"/>
      <c r="F59" s="21"/>
      <c r="G59" s="40"/>
      <c r="H59" s="41"/>
      <c r="I59" s="41"/>
      <c r="J59" s="41"/>
    </row>
    <row r="60" spans="1:10" ht="39.6" customHeight="1" x14ac:dyDescent="0.25">
      <c r="A60" s="1">
        <v>3</v>
      </c>
      <c r="D60" s="42"/>
      <c r="E60" s="11"/>
      <c r="F60" s="11"/>
      <c r="G60" s="12" t="str">
        <f>Contents!F3</f>
        <v>20X2</v>
      </c>
      <c r="H60" s="13" t="str">
        <f>Contents!F4</f>
        <v>20X1</v>
      </c>
      <c r="I60" s="14"/>
      <c r="J60" s="15" t="s">
        <v>210</v>
      </c>
    </row>
    <row r="61" spans="1:10" ht="14.4" thickBot="1" x14ac:dyDescent="0.3">
      <c r="A61" s="1">
        <v>3</v>
      </c>
      <c r="E61" s="56"/>
      <c r="F61" s="57" t="s">
        <v>211</v>
      </c>
      <c r="G61" s="18" t="s">
        <v>258</v>
      </c>
      <c r="H61" s="19" t="s">
        <v>258</v>
      </c>
      <c r="I61" s="19"/>
      <c r="J61" s="19" t="s">
        <v>258</v>
      </c>
    </row>
    <row r="62" spans="1:10" x14ac:dyDescent="0.25">
      <c r="A62" s="1">
        <v>3</v>
      </c>
      <c r="E62" s="21"/>
      <c r="F62" s="70"/>
      <c r="G62" s="71"/>
      <c r="H62" s="71"/>
      <c r="I62" s="71"/>
    </row>
    <row r="63" spans="1:10" ht="12" customHeight="1" x14ac:dyDescent="0.25">
      <c r="A63" s="1">
        <v>3</v>
      </c>
      <c r="E63" s="73" t="s">
        <v>340</v>
      </c>
      <c r="F63" s="63"/>
      <c r="G63" s="22"/>
      <c r="H63" s="23"/>
      <c r="I63" s="23"/>
      <c r="J63" s="23"/>
    </row>
    <row r="64" spans="1:10" ht="12" customHeight="1" x14ac:dyDescent="0.25">
      <c r="A64" s="1">
        <v>3</v>
      </c>
      <c r="D64" s="4" t="s">
        <v>308</v>
      </c>
      <c r="E64" s="21" t="s">
        <v>337</v>
      </c>
      <c r="F64" s="21"/>
      <c r="H64" s="29"/>
      <c r="I64" s="30"/>
      <c r="J64" s="29">
        <v>0</v>
      </c>
    </row>
    <row r="65" spans="1:10" ht="12" customHeight="1" x14ac:dyDescent="0.25">
      <c r="A65" s="1">
        <v>3</v>
      </c>
      <c r="E65" s="30" t="s">
        <v>310</v>
      </c>
      <c r="F65" s="30"/>
      <c r="G65" s="28">
        <f>H74</f>
        <v>0</v>
      </c>
      <c r="H65" s="41">
        <v>0</v>
      </c>
      <c r="I65" s="41"/>
      <c r="J65" s="41">
        <v>0</v>
      </c>
    </row>
    <row r="66" spans="1:10" ht="12" customHeight="1" x14ac:dyDescent="0.25">
      <c r="A66" s="1">
        <v>3</v>
      </c>
      <c r="D66" s="4" t="s">
        <v>311</v>
      </c>
      <c r="E66" s="30" t="s">
        <v>312</v>
      </c>
      <c r="F66" s="30"/>
      <c r="G66" s="40">
        <v>0</v>
      </c>
      <c r="H66" s="41">
        <v>0</v>
      </c>
      <c r="I66" s="41"/>
      <c r="J66" s="41">
        <v>0</v>
      </c>
    </row>
    <row r="67" spans="1:10" ht="12" customHeight="1" x14ac:dyDescent="0.25">
      <c r="A67" s="1">
        <v>3</v>
      </c>
      <c r="D67" s="4" t="s">
        <v>311</v>
      </c>
      <c r="E67" s="30" t="s">
        <v>313</v>
      </c>
      <c r="F67" s="30"/>
      <c r="G67" s="40">
        <v>0</v>
      </c>
      <c r="H67" s="41">
        <v>0</v>
      </c>
      <c r="I67" s="41"/>
      <c r="J67" s="41">
        <v>0</v>
      </c>
    </row>
    <row r="68" spans="1:10" ht="12" customHeight="1" x14ac:dyDescent="0.25">
      <c r="A68" s="1">
        <v>3</v>
      </c>
      <c r="E68" s="65" t="s">
        <v>314</v>
      </c>
      <c r="F68" s="65"/>
      <c r="G68" s="35">
        <f>SUM(G64:G67)</f>
        <v>0</v>
      </c>
      <c r="H68" s="36">
        <f>SUM(H64:H67)</f>
        <v>0</v>
      </c>
      <c r="I68" s="41"/>
      <c r="J68" s="36">
        <f>SUM(J64:J67)</f>
        <v>0</v>
      </c>
    </row>
    <row r="69" spans="1:10" ht="12" customHeight="1" x14ac:dyDescent="0.25">
      <c r="A69" s="1">
        <v>3</v>
      </c>
      <c r="E69" s="21"/>
      <c r="F69" s="21"/>
      <c r="G69" s="28"/>
      <c r="H69" s="29"/>
      <c r="I69" s="29"/>
    </row>
    <row r="70" spans="1:10" ht="12" customHeight="1" x14ac:dyDescent="0.25">
      <c r="A70" s="1">
        <v>3</v>
      </c>
      <c r="E70" s="21" t="s">
        <v>315</v>
      </c>
      <c r="F70" s="21"/>
      <c r="G70" s="28"/>
      <c r="H70" s="29"/>
      <c r="I70" s="29"/>
    </row>
    <row r="71" spans="1:10" ht="12" customHeight="1" x14ac:dyDescent="0.25">
      <c r="A71" s="1">
        <v>3</v>
      </c>
      <c r="D71" s="4" t="s">
        <v>316</v>
      </c>
      <c r="E71" s="30" t="s">
        <v>317</v>
      </c>
      <c r="F71" s="30"/>
      <c r="G71" s="40">
        <v>0</v>
      </c>
      <c r="H71" s="41">
        <v>0</v>
      </c>
      <c r="I71" s="41"/>
      <c r="J71" s="41">
        <v>0</v>
      </c>
    </row>
    <row r="72" spans="1:10" ht="12" customHeight="1" x14ac:dyDescent="0.25">
      <c r="A72" s="1">
        <v>3</v>
      </c>
      <c r="D72" s="4" t="s">
        <v>318</v>
      </c>
      <c r="E72" s="65" t="s">
        <v>319</v>
      </c>
      <c r="F72" s="65"/>
      <c r="G72" s="35">
        <f>SUM(G70:G71)</f>
        <v>0</v>
      </c>
      <c r="H72" s="36">
        <f>SUM(H70:H71)</f>
        <v>0</v>
      </c>
      <c r="I72" s="41"/>
      <c r="J72" s="36">
        <f>SUM(J70:J71)</f>
        <v>0</v>
      </c>
    </row>
    <row r="73" spans="1:10" ht="12" customHeight="1" x14ac:dyDescent="0.25">
      <c r="A73" s="1">
        <v>3</v>
      </c>
      <c r="D73" s="4" t="s">
        <v>308</v>
      </c>
      <c r="E73" s="69" t="s">
        <v>334</v>
      </c>
      <c r="F73" s="69"/>
      <c r="G73" s="40">
        <v>0</v>
      </c>
      <c r="H73" s="41">
        <v>0</v>
      </c>
      <c r="I73" s="41"/>
      <c r="J73" s="41">
        <v>0</v>
      </c>
    </row>
    <row r="74" spans="1:10" ht="12" customHeight="1" x14ac:dyDescent="0.25">
      <c r="A74" s="1">
        <v>3</v>
      </c>
      <c r="D74" s="4" t="s">
        <v>308</v>
      </c>
      <c r="E74" s="65" t="s">
        <v>335</v>
      </c>
      <c r="F74" s="65"/>
      <c r="G74" s="35">
        <f>SUM(G72:G73,G68)</f>
        <v>0</v>
      </c>
      <c r="H74" s="36">
        <f>SUM(H72:H73,H68)</f>
        <v>0</v>
      </c>
      <c r="I74" s="41"/>
      <c r="J74" s="36">
        <f>SUM(J72:J73,J68)</f>
        <v>0</v>
      </c>
    </row>
    <row r="75" spans="1:10" ht="12" customHeight="1" x14ac:dyDescent="0.25">
      <c r="A75" s="1">
        <v>3</v>
      </c>
      <c r="E75" s="21"/>
      <c r="F75" s="70"/>
      <c r="G75" s="71"/>
      <c r="H75" s="71"/>
      <c r="I75" s="71"/>
    </row>
    <row r="76" spans="1:10" ht="12" customHeight="1" x14ac:dyDescent="0.25">
      <c r="A76" s="1">
        <v>3</v>
      </c>
      <c r="E76" s="21" t="s">
        <v>341</v>
      </c>
      <c r="F76" s="63"/>
      <c r="G76" s="22"/>
      <c r="H76" s="23"/>
      <c r="I76" s="23"/>
      <c r="J76" s="23"/>
    </row>
    <row r="77" spans="1:10" ht="12" customHeight="1" x14ac:dyDescent="0.25">
      <c r="A77" s="1">
        <v>3</v>
      </c>
      <c r="D77" s="4" t="s">
        <v>308</v>
      </c>
      <c r="E77" s="21" t="s">
        <v>337</v>
      </c>
      <c r="F77" s="21"/>
      <c r="G77" s="30"/>
      <c r="H77" s="30"/>
      <c r="I77" s="30"/>
    </row>
    <row r="78" spans="1:10" ht="12" customHeight="1" x14ac:dyDescent="0.25">
      <c r="A78" s="1">
        <v>3</v>
      </c>
      <c r="E78" s="30" t="s">
        <v>310</v>
      </c>
      <c r="F78" s="30"/>
      <c r="G78" s="28">
        <f>G8+G35+G49+G65</f>
        <v>0</v>
      </c>
      <c r="H78" s="74">
        <f>H8+H35+H49+H65</f>
        <v>0</v>
      </c>
      <c r="I78" s="29"/>
      <c r="J78" s="74">
        <f>J8+J35+J49+J65</f>
        <v>0</v>
      </c>
    </row>
    <row r="79" spans="1:10" ht="12" customHeight="1" x14ac:dyDescent="0.25">
      <c r="A79" s="1">
        <v>3</v>
      </c>
      <c r="D79" s="4" t="s">
        <v>311</v>
      </c>
      <c r="E79" s="30" t="s">
        <v>312</v>
      </c>
      <c r="F79" s="30"/>
      <c r="G79" s="28">
        <f>G36+G66+G9+G50</f>
        <v>0</v>
      </c>
      <c r="H79" s="29">
        <f>H36+H66+H9+H50</f>
        <v>0</v>
      </c>
      <c r="I79" s="29"/>
      <c r="J79" s="29">
        <f>J36+J66+J9+J50</f>
        <v>0</v>
      </c>
    </row>
    <row r="80" spans="1:10" ht="12" customHeight="1" x14ac:dyDescent="0.25">
      <c r="A80" s="1">
        <v>3</v>
      </c>
      <c r="D80" s="4" t="s">
        <v>311</v>
      </c>
      <c r="E80" s="30" t="s">
        <v>313</v>
      </c>
      <c r="F80" s="30"/>
      <c r="G80" s="28">
        <f>G37+G67+G10+G51</f>
        <v>0</v>
      </c>
      <c r="H80" s="29">
        <f>H37+H67+H10+H51</f>
        <v>0</v>
      </c>
      <c r="I80" s="29"/>
      <c r="J80" s="29">
        <f>J37+J67+J10+J51</f>
        <v>0</v>
      </c>
    </row>
    <row r="81" spans="1:10" ht="12" customHeight="1" x14ac:dyDescent="0.25">
      <c r="A81" s="1">
        <v>3</v>
      </c>
      <c r="E81" s="65" t="s">
        <v>314</v>
      </c>
      <c r="F81" s="65"/>
      <c r="G81" s="35">
        <f>SUM(G77:G80)</f>
        <v>0</v>
      </c>
      <c r="H81" s="36">
        <f>SUM(H77:H80)</f>
        <v>0</v>
      </c>
      <c r="I81" s="41"/>
      <c r="J81" s="36">
        <f>SUM(J77:J80)</f>
        <v>0</v>
      </c>
    </row>
    <row r="82" spans="1:10" ht="12" customHeight="1" x14ac:dyDescent="0.25">
      <c r="A82" s="1">
        <v>3</v>
      </c>
      <c r="E82" s="21"/>
      <c r="F82" s="21"/>
      <c r="G82" s="28"/>
      <c r="H82" s="29"/>
      <c r="I82" s="29"/>
    </row>
    <row r="83" spans="1:10" ht="12" customHeight="1" x14ac:dyDescent="0.25">
      <c r="A83" s="1">
        <v>3</v>
      </c>
      <c r="E83" s="21" t="s">
        <v>315</v>
      </c>
      <c r="F83" s="21"/>
      <c r="G83" s="28"/>
      <c r="H83" s="29"/>
      <c r="I83" s="29"/>
    </row>
    <row r="84" spans="1:10" ht="12" customHeight="1" x14ac:dyDescent="0.25">
      <c r="A84" s="1">
        <v>3</v>
      </c>
      <c r="D84" s="4" t="s">
        <v>338</v>
      </c>
      <c r="E84" s="30" t="s">
        <v>14</v>
      </c>
      <c r="F84" s="30"/>
      <c r="G84" s="28">
        <f>G42</f>
        <v>0</v>
      </c>
      <c r="H84" s="29">
        <f>H42</f>
        <v>0</v>
      </c>
      <c r="I84" s="29"/>
      <c r="J84" s="29">
        <f>J42</f>
        <v>0</v>
      </c>
    </row>
    <row r="85" spans="1:10" ht="12" customHeight="1" x14ac:dyDescent="0.25">
      <c r="A85" s="1">
        <v>3</v>
      </c>
      <c r="D85" s="4" t="s">
        <v>316</v>
      </c>
      <c r="E85" s="30" t="s">
        <v>317</v>
      </c>
      <c r="F85" s="30"/>
      <c r="G85" s="28">
        <f>G42+G71+G14+G55</f>
        <v>0</v>
      </c>
      <c r="H85" s="29">
        <f>H42+H71+H14+H55</f>
        <v>0</v>
      </c>
      <c r="I85" s="29"/>
      <c r="J85" s="29">
        <f>J42+J71+J14+J55</f>
        <v>0</v>
      </c>
    </row>
    <row r="86" spans="1:10" ht="12" customHeight="1" x14ac:dyDescent="0.25">
      <c r="A86" s="1">
        <v>3</v>
      </c>
      <c r="D86" s="4" t="s">
        <v>318</v>
      </c>
      <c r="E86" s="65" t="s">
        <v>319</v>
      </c>
      <c r="F86" s="65"/>
      <c r="G86" s="35">
        <f>SUM(G83:G85)</f>
        <v>0</v>
      </c>
      <c r="H86" s="36">
        <f>SUM(H83:H85)</f>
        <v>0</v>
      </c>
      <c r="I86" s="41"/>
      <c r="J86" s="36">
        <f>SUM(J83:J85)</f>
        <v>0</v>
      </c>
    </row>
    <row r="87" spans="1:10" ht="12" customHeight="1" x14ac:dyDescent="0.25">
      <c r="A87" s="1">
        <v>3</v>
      </c>
      <c r="D87" s="4" t="s">
        <v>320</v>
      </c>
      <c r="E87" s="21" t="s">
        <v>321</v>
      </c>
      <c r="F87" s="21"/>
      <c r="G87" s="28"/>
      <c r="H87" s="29"/>
      <c r="I87" s="29"/>
    </row>
    <row r="88" spans="1:10" ht="12" customHeight="1" x14ac:dyDescent="0.25">
      <c r="A88" s="1">
        <v>3</v>
      </c>
      <c r="D88" s="4" t="s">
        <v>320</v>
      </c>
      <c r="E88" s="66" t="s">
        <v>322</v>
      </c>
      <c r="F88" s="21"/>
      <c r="G88" s="28"/>
      <c r="H88" s="29"/>
      <c r="I88" s="29"/>
    </row>
    <row r="89" spans="1:10" ht="12" customHeight="1" x14ac:dyDescent="0.25">
      <c r="A89" s="1">
        <v>3</v>
      </c>
      <c r="E89" s="58" t="s">
        <v>323</v>
      </c>
      <c r="F89" s="30"/>
      <c r="G89" s="28"/>
      <c r="H89" s="29"/>
      <c r="I89" s="29"/>
    </row>
    <row r="90" spans="1:10" ht="12" customHeight="1" x14ac:dyDescent="0.25">
      <c r="A90" s="1">
        <v>3</v>
      </c>
      <c r="D90" s="4" t="s">
        <v>320</v>
      </c>
      <c r="E90" s="67" t="s">
        <v>82</v>
      </c>
      <c r="F90" s="58"/>
      <c r="G90" s="28">
        <f>G19</f>
        <v>0</v>
      </c>
      <c r="H90" s="29">
        <f>H19</f>
        <v>0</v>
      </c>
      <c r="I90" s="29"/>
      <c r="J90" s="29">
        <f>J19</f>
        <v>0</v>
      </c>
    </row>
    <row r="91" spans="1:10" ht="12" customHeight="1" x14ac:dyDescent="0.25">
      <c r="A91" s="1">
        <v>3</v>
      </c>
      <c r="E91" s="58" t="s">
        <v>324</v>
      </c>
      <c r="F91" s="30"/>
      <c r="G91" s="28"/>
      <c r="H91" s="29"/>
      <c r="I91" s="29"/>
      <c r="J91" s="29"/>
    </row>
    <row r="92" spans="1:10" ht="12" customHeight="1" x14ac:dyDescent="0.25">
      <c r="A92" s="1">
        <v>3</v>
      </c>
      <c r="D92" s="4" t="s">
        <v>325</v>
      </c>
      <c r="E92" s="67" t="s">
        <v>203</v>
      </c>
      <c r="F92" s="75"/>
      <c r="G92" s="28">
        <f>G21</f>
        <v>0</v>
      </c>
      <c r="H92" s="29">
        <f>H21</f>
        <v>0</v>
      </c>
      <c r="I92" s="29"/>
      <c r="J92" s="29">
        <f>J21</f>
        <v>0</v>
      </c>
    </row>
    <row r="93" spans="1:10" ht="12" customHeight="1" x14ac:dyDescent="0.25">
      <c r="A93" s="1">
        <v>3</v>
      </c>
      <c r="E93" s="67" t="s">
        <v>326</v>
      </c>
      <c r="F93" s="58"/>
      <c r="G93" s="28">
        <f>G22</f>
        <v>0</v>
      </c>
      <c r="H93" s="29">
        <f>H22</f>
        <v>0</v>
      </c>
      <c r="I93" s="29"/>
      <c r="J93" s="29">
        <f>J22</f>
        <v>0</v>
      </c>
    </row>
    <row r="94" spans="1:10" ht="12" customHeight="1" x14ac:dyDescent="0.25">
      <c r="A94" s="1">
        <v>3</v>
      </c>
      <c r="D94" s="4" t="s">
        <v>320</v>
      </c>
      <c r="E94" s="66" t="s">
        <v>327</v>
      </c>
      <c r="F94" s="21"/>
      <c r="G94" s="28"/>
      <c r="H94" s="29"/>
      <c r="I94" s="29"/>
      <c r="J94" s="29"/>
    </row>
    <row r="95" spans="1:10" ht="12" customHeight="1" x14ac:dyDescent="0.25">
      <c r="A95" s="1">
        <v>3</v>
      </c>
      <c r="E95" s="58" t="s">
        <v>328</v>
      </c>
      <c r="F95" s="30"/>
      <c r="G95" s="28">
        <f t="shared" ref="G95:H99" si="0">G24</f>
        <v>0</v>
      </c>
      <c r="H95" s="29">
        <f t="shared" si="0"/>
        <v>0</v>
      </c>
      <c r="I95" s="29"/>
      <c r="J95" s="29">
        <f>J24</f>
        <v>0</v>
      </c>
    </row>
    <row r="96" spans="1:10" ht="12" customHeight="1" x14ac:dyDescent="0.25">
      <c r="A96" s="1">
        <v>3</v>
      </c>
      <c r="E96" s="58" t="s">
        <v>329</v>
      </c>
      <c r="F96" s="30"/>
      <c r="G96" s="28">
        <f t="shared" si="0"/>
        <v>0</v>
      </c>
      <c r="H96" s="29">
        <f t="shared" si="0"/>
        <v>0</v>
      </c>
      <c r="I96" s="29"/>
      <c r="J96" s="29">
        <f>J25</f>
        <v>0</v>
      </c>
    </row>
    <row r="97" spans="1:10" ht="12" customHeight="1" x14ac:dyDescent="0.25">
      <c r="A97" s="1">
        <v>3</v>
      </c>
      <c r="E97" s="58" t="s">
        <v>330</v>
      </c>
      <c r="F97" s="30"/>
      <c r="G97" s="28">
        <f t="shared" si="0"/>
        <v>0</v>
      </c>
      <c r="H97" s="29">
        <f t="shared" si="0"/>
        <v>0</v>
      </c>
      <c r="I97" s="29"/>
      <c r="J97" s="29">
        <f>J26</f>
        <v>0</v>
      </c>
    </row>
    <row r="98" spans="1:10" ht="12" customHeight="1" x14ac:dyDescent="0.25">
      <c r="A98" s="1">
        <v>3</v>
      </c>
      <c r="E98" s="58" t="s">
        <v>331</v>
      </c>
      <c r="F98" s="30"/>
      <c r="G98" s="28">
        <f t="shared" si="0"/>
        <v>0</v>
      </c>
      <c r="H98" s="29">
        <f t="shared" si="0"/>
        <v>0</v>
      </c>
      <c r="I98" s="29"/>
      <c r="J98" s="29">
        <f>J27</f>
        <v>0</v>
      </c>
    </row>
    <row r="99" spans="1:10" ht="12" customHeight="1" x14ac:dyDescent="0.25">
      <c r="A99" s="1">
        <v>3</v>
      </c>
      <c r="D99" s="4" t="s">
        <v>325</v>
      </c>
      <c r="E99" s="58" t="s">
        <v>332</v>
      </c>
      <c r="F99" s="75"/>
      <c r="G99" s="28">
        <f t="shared" si="0"/>
        <v>0</v>
      </c>
      <c r="H99" s="29">
        <f t="shared" si="0"/>
        <v>0</v>
      </c>
      <c r="I99" s="29"/>
      <c r="J99" s="29">
        <f>J28</f>
        <v>0</v>
      </c>
    </row>
    <row r="100" spans="1:10" ht="12" customHeight="1" x14ac:dyDescent="0.25">
      <c r="A100" s="1">
        <v>3</v>
      </c>
      <c r="E100" s="65" t="s">
        <v>333</v>
      </c>
      <c r="F100" s="65"/>
      <c r="G100" s="35">
        <f>SUM(G89:G99)</f>
        <v>0</v>
      </c>
      <c r="H100" s="36">
        <f>SUM(H89:H99)</f>
        <v>0</v>
      </c>
      <c r="I100" s="41"/>
      <c r="J100" s="36">
        <f>SUM(J89:J99)</f>
        <v>0</v>
      </c>
    </row>
    <row r="101" spans="1:10" ht="12" customHeight="1" x14ac:dyDescent="0.25">
      <c r="A101" s="1">
        <v>3</v>
      </c>
      <c r="D101" s="4" t="s">
        <v>308</v>
      </c>
      <c r="E101" s="69" t="s">
        <v>334</v>
      </c>
      <c r="F101" s="69"/>
      <c r="G101" s="35">
        <f>G30+G73+G57+G44</f>
        <v>0</v>
      </c>
      <c r="H101" s="36">
        <f>H30+H73+H57+H44</f>
        <v>0</v>
      </c>
      <c r="I101" s="41"/>
      <c r="J101" s="36">
        <f>J30+J73+J57+J44</f>
        <v>0</v>
      </c>
    </row>
    <row r="102" spans="1:10" ht="12" customHeight="1" x14ac:dyDescent="0.25">
      <c r="A102" s="1">
        <v>3</v>
      </c>
      <c r="D102" s="4" t="s">
        <v>308</v>
      </c>
      <c r="E102" s="65" t="s">
        <v>335</v>
      </c>
      <c r="F102" s="65"/>
      <c r="G102" s="35">
        <f>SUM(G100:G101,G86:G86,G81)</f>
        <v>0</v>
      </c>
      <c r="H102" s="36">
        <f>SUM(H100:H101,H86:H86,H81)</f>
        <v>0</v>
      </c>
      <c r="I102" s="41"/>
      <c r="J102" s="36">
        <f>SUM(J100:J101,J86:J86,J81)</f>
        <v>0</v>
      </c>
    </row>
    <row r="103" spans="1:10" ht="12" customHeight="1" x14ac:dyDescent="0.25">
      <c r="A103" s="1">
        <v>3</v>
      </c>
      <c r="E103" s="30" t="s">
        <v>254</v>
      </c>
      <c r="F103" s="30"/>
      <c r="G103" s="30"/>
      <c r="H103" s="30"/>
      <c r="I103" s="30"/>
    </row>
    <row r="104" spans="1:10" ht="12" customHeight="1" x14ac:dyDescent="0.25">
      <c r="A104" s="1">
        <v>3</v>
      </c>
      <c r="E104" s="30"/>
      <c r="F104" s="30"/>
      <c r="G104" s="30"/>
      <c r="H104" s="30"/>
      <c r="I104" s="30"/>
    </row>
    <row r="105" spans="1:10" ht="12" customHeight="1" x14ac:dyDescent="0.25">
      <c r="A105" s="1">
        <v>3</v>
      </c>
      <c r="E105" s="30"/>
      <c r="F105" s="30"/>
      <c r="G105" s="30"/>
      <c r="H105" s="30"/>
      <c r="I105" s="30"/>
    </row>
    <row r="106" spans="1:10" x14ac:dyDescent="0.25">
      <c r="A106" s="1">
        <v>3</v>
      </c>
      <c r="E106" s="30"/>
      <c r="F106" s="30"/>
      <c r="G106" s="30"/>
      <c r="H106" s="30"/>
      <c r="I106" s="30"/>
    </row>
    <row r="107" spans="1:10" x14ac:dyDescent="0.25">
      <c r="A107" s="1">
        <v>3</v>
      </c>
      <c r="E107" s="30"/>
      <c r="F107" s="30"/>
      <c r="G107" s="30"/>
      <c r="H107" s="30"/>
      <c r="I107" s="30"/>
    </row>
    <row r="108" spans="1:10" x14ac:dyDescent="0.25">
      <c r="A108" s="1">
        <v>3</v>
      </c>
      <c r="E108" s="30"/>
      <c r="F108" s="30"/>
      <c r="G108" s="30"/>
      <c r="H108" s="30"/>
      <c r="I108" s="30"/>
    </row>
    <row r="109" spans="1:10" x14ac:dyDescent="0.25">
      <c r="A109" s="1">
        <v>3</v>
      </c>
      <c r="E109" s="30"/>
      <c r="F109" s="30"/>
      <c r="G109" s="30"/>
      <c r="H109" s="30"/>
      <c r="I109" s="30"/>
    </row>
    <row r="110" spans="1:10" x14ac:dyDescent="0.25">
      <c r="A110" s="1">
        <v>3</v>
      </c>
      <c r="E110" s="30"/>
      <c r="F110" s="30"/>
      <c r="G110" s="30"/>
      <c r="H110" s="30"/>
      <c r="I110" s="30"/>
    </row>
    <row r="111" spans="1:10" x14ac:dyDescent="0.25">
      <c r="A111" s="1">
        <v>3</v>
      </c>
      <c r="E111" s="30"/>
      <c r="F111" s="30"/>
      <c r="G111" s="30"/>
      <c r="H111" s="30"/>
      <c r="I111" s="30"/>
    </row>
    <row r="112" spans="1:10" x14ac:dyDescent="0.25">
      <c r="A112" s="1">
        <v>3</v>
      </c>
      <c r="E112" s="30"/>
      <c r="F112" s="30"/>
      <c r="G112" s="30"/>
      <c r="H112" s="30"/>
      <c r="I112" s="30"/>
    </row>
    <row r="113" spans="1:9" x14ac:dyDescent="0.25">
      <c r="A113" s="1">
        <v>3</v>
      </c>
      <c r="E113" s="30"/>
      <c r="F113" s="30"/>
      <c r="G113" s="30"/>
      <c r="H113" s="30"/>
      <c r="I113" s="30"/>
    </row>
    <row r="114" spans="1:9" x14ac:dyDescent="0.25">
      <c r="A114" s="1">
        <v>3</v>
      </c>
      <c r="E114" s="30"/>
      <c r="F114" s="30"/>
      <c r="G114" s="30"/>
      <c r="H114" s="30"/>
      <c r="I114" s="30"/>
    </row>
    <row r="115" spans="1:9" x14ac:dyDescent="0.25">
      <c r="A115" s="1">
        <v>3</v>
      </c>
      <c r="E115" s="30"/>
      <c r="F115" s="30"/>
      <c r="G115" s="30"/>
      <c r="H115" s="30"/>
      <c r="I115" s="30"/>
    </row>
    <row r="116" spans="1:9" x14ac:dyDescent="0.25">
      <c r="A116" s="1">
        <v>3</v>
      </c>
      <c r="E116" s="30"/>
      <c r="F116" s="30"/>
      <c r="G116" s="30"/>
      <c r="H116" s="30"/>
      <c r="I116" s="30"/>
    </row>
    <row r="117" spans="1:9" x14ac:dyDescent="0.25">
      <c r="A117" s="1">
        <v>3</v>
      </c>
    </row>
    <row r="118" spans="1:9" ht="31.2" customHeight="1" x14ac:dyDescent="0.25">
      <c r="A118" s="1">
        <v>3</v>
      </c>
      <c r="D118" s="928" t="s">
        <v>255</v>
      </c>
    </row>
    <row r="119" spans="1:9" x14ac:dyDescent="0.25">
      <c r="A119" s="1">
        <v>3</v>
      </c>
      <c r="D119" s="928"/>
    </row>
    <row r="120" spans="1:9" x14ac:dyDescent="0.25">
      <c r="A120" s="1">
        <v>3</v>
      </c>
      <c r="D120" s="928"/>
    </row>
    <row r="121" spans="1:9" x14ac:dyDescent="0.25">
      <c r="A121" s="1">
        <v>3</v>
      </c>
    </row>
  </sheetData>
  <mergeCells count="4">
    <mergeCell ref="B1:C1"/>
    <mergeCell ref="E2:H2"/>
    <mergeCell ref="E3:H3"/>
    <mergeCell ref="D118:D120"/>
  </mergeCells>
  <hyperlinks>
    <hyperlink ref="F21" r:id="rId1" location="OI8.3!D2" display="OI8.3!D2" xr:uid="{5340F959-0310-4C4D-92D8-A40C6D6DF06A}"/>
    <hyperlink ref="F28" r:id="rId2" location="OI8.3!D2" display="OI8.3!D2" xr:uid="{5DCA74FE-5D54-4EF1-B32F-3F985428682C}"/>
  </hyperlinks>
  <printOptions horizontalCentered="1"/>
  <pageMargins left="0.23622047244094491" right="0.23622047244094491" top="0.74803149606299213" bottom="0.74803149606299213" header="0.31496062992125984" footer="0.31496062992125984"/>
  <pageSetup paperSize="9" scale="92" orientation="portrait" r:id="rId3"/>
  <rowBreaks count="2" manualBreakCount="2">
    <brk id="58" min="4" max="9" man="1"/>
    <brk id="104" min="4" max="9" man="1"/>
  </rowBreaks>
  <customProperties>
    <customPr name="_pios_id" r:id="rId4"/>
  </customPropertie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of934ccb37d6451ba60cdb89c1817167 xmlns="a334ba3b-e131-42d3-95f3-2728f5a41884">
      <Terms xmlns="http://schemas.microsoft.com/office/infopath/2007/PartnerControls">
        <TermInfo xmlns="http://schemas.microsoft.com/office/infopath/2007/PartnerControls">
          <TermName xmlns="http://schemas.microsoft.com/office/infopath/2007/PartnerControls">Department of Finance</TermName>
          <TermId xmlns="http://schemas.microsoft.com/office/infopath/2007/PartnerControls">fd660e8f-8f31-49bd-92a3-d31d4da31afe</TermId>
        </TermInfo>
      </Terms>
    </of934ccb37d6451ba60cdb89c1817167>
    <Security_x0020_Classification xmlns="a334ba3b-e131-42d3-95f3-2728f5a41884">OFFICIAL</Security_x0020_Classification>
    <Original_x0020_Date_x0020_Created xmlns="a334ba3b-e131-42d3-95f3-2728f5a41884" xsi:nil="true"/>
    <TaxCatchAll xmlns="a334ba3b-e131-42d3-95f3-2728f5a41884">
      <Value>2</Value>
      <Value>1</Value>
    </TaxCatchAll>
    <e0fcb3f570964638902a63147cd98219 xmlns="a334ba3b-e131-42d3-95f3-2728f5a41884">
      <Terms xmlns="http://schemas.microsoft.com/office/infopath/2007/PartnerControls">
        <TermInfo xmlns="http://schemas.microsoft.com/office/infopath/2007/PartnerControls">
          <TermName xmlns="http://schemas.microsoft.com/office/infopath/2007/PartnerControls">Accounting and Framework</TermName>
          <TermId xmlns="http://schemas.microsoft.com/office/infopath/2007/PartnerControls">05436862-e97f-4424-a21d-d4053053aa0f</TermId>
        </TermInfo>
      </Terms>
    </e0fcb3f570964638902a63147cd98219>
    <TaxKeywordTaxHTField xmlns="a334ba3b-e131-42d3-95f3-2728f5a41884">
      <Terms xmlns="http://schemas.microsoft.com/office/infopath/2007/PartnerControls">
        <TermInfo xmlns="http://schemas.microsoft.com/office/infopath/2007/PartnerControls">
          <TermName xmlns="http://schemas.microsoft.com/office/infopath/2007/PartnerControls">[SEC=OFFICIAL]</TermName>
          <TermId xmlns="http://schemas.microsoft.com/office/infopath/2007/PartnerControls">00000000-0000-0000-0000-000000000000</TermId>
        </TermInfo>
      </Terms>
    </TaxKeywordTaxHTField>
    <lf395e0388bc45bfb8642f07b9d090f4 xmlns="a334ba3b-e131-42d3-95f3-2728f5a41884">
      <Terms xmlns="http://schemas.microsoft.com/office/infopath/2007/PartnerControls"/>
    </lf395e0388bc45bfb8642f07b9d090f4>
    <f0888ba7078d4a1bac90b097c1ed0fad xmlns="a334ba3b-e131-42d3-95f3-2728f5a41884">
      <Terms xmlns="http://schemas.microsoft.com/office/infopath/2007/PartnerControls">
        <TermInfo xmlns="http://schemas.microsoft.com/office/infopath/2007/PartnerControls">
          <TermName xmlns="http://schemas.microsoft.com/office/infopath/2007/PartnerControls">Department of Finance</TermName>
          <TermId xmlns="http://schemas.microsoft.com/office/infopath/2007/PartnerControls">fd660e8f-8f31-49bd-92a3-d31d4da31afe</TermId>
        </TermInfo>
      </Terms>
    </f0888ba7078d4a1bac90b097c1ed0fad>
    <_dlc_DocId xmlns="6a7e9632-768a-49bf-85ac-c69233ab2a52">FIN33504-1449590144-40898</_dlc_DocId>
    <_dlc_DocIdUrl xmlns="6a7e9632-768a-49bf-85ac-c69233ab2a52">
      <Url>https://financegovau.sharepoint.com/sites/M365_DoF_50033504/_layouts/15/DocIdRedir.aspx?ID=FIN33504-1449590144-40898</Url>
      <Description>FIN33504-1449590144-40898</Description>
    </_dlc_DocIdUrl>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Finance Document" ma:contentTypeID="0x010100B7B479F47583304BA8B631462CC772D70056E4B63DA7C60E4FB865DA55A9025C19" ma:contentTypeVersion="34" ma:contentTypeDescription="Create a new document." ma:contentTypeScope="" ma:versionID="b5af8075dde28e5fe82c56531f422827">
  <xsd:schema xmlns:xsd="http://www.w3.org/2001/XMLSchema" xmlns:xs="http://www.w3.org/2001/XMLSchema" xmlns:p="http://schemas.microsoft.com/office/2006/metadata/properties" xmlns:ns1="http://schemas.microsoft.com/sharepoint/v3" xmlns:ns2="a334ba3b-e131-42d3-95f3-2728f5a41884" xmlns:ns3="6a7e9632-768a-49bf-85ac-c69233ab2a52" xmlns:ns4="6f76d6a1-ce98-4a01-b99b-f2aa06952a0d" targetNamespace="http://schemas.microsoft.com/office/2006/metadata/properties" ma:root="true" ma:fieldsID="2629f52633d37ed7519d2ff694db8b24" ns1:_="" ns2:_="" ns3:_="" ns4:_="">
    <xsd:import namespace="http://schemas.microsoft.com/sharepoint/v3"/>
    <xsd:import namespace="a334ba3b-e131-42d3-95f3-2728f5a41884"/>
    <xsd:import namespace="6a7e9632-768a-49bf-85ac-c69233ab2a52"/>
    <xsd:import namespace="6f76d6a1-ce98-4a01-b99b-f2aa06952a0d"/>
    <xsd:element name="properties">
      <xsd:complexType>
        <xsd:sequence>
          <xsd:element name="documentManagement">
            <xsd:complexType>
              <xsd:all>
                <xsd:element ref="ns2:Security_x0020_Classification" minOccurs="0"/>
                <xsd:element ref="ns2:Original_x0020_Date_x0020_Created" minOccurs="0"/>
                <xsd:element ref="ns2:TaxCatchAllLabel" minOccurs="0"/>
                <xsd:element ref="ns2:e0fcb3f570964638902a63147cd98219" minOccurs="0"/>
                <xsd:element ref="ns2:f0888ba7078d4a1bac90b097c1ed0fad" minOccurs="0"/>
                <xsd:element ref="ns2:of934ccb37d6451ba60cdb89c1817167" minOccurs="0"/>
                <xsd:element ref="ns2:TaxKeywordTaxHTField" minOccurs="0"/>
                <xsd:element ref="ns2:lf395e0388bc45bfb8642f07b9d090f4" minOccurs="0"/>
                <xsd:element ref="ns2:TaxCatchAll" minOccurs="0"/>
                <xsd:element ref="ns3:SharedWithDetails" minOccurs="0"/>
                <xsd:element ref="ns4:MediaServiceMetadata" minOccurs="0"/>
                <xsd:element ref="ns4:MediaServiceFastMetadata" minOccurs="0"/>
                <xsd:element ref="ns4:MediaServiceDateTaken" minOccurs="0"/>
                <xsd:element ref="ns4:MediaLengthInSeconds" minOccurs="0"/>
                <xsd:element ref="ns3:SharedWithUsers" minOccurs="0"/>
                <xsd:element ref="ns3:_dlc_DocId" minOccurs="0"/>
                <xsd:element ref="ns3:_dlc_DocIdUrl" minOccurs="0"/>
                <xsd:element ref="ns3:_dlc_DocIdPersistId" minOccurs="0"/>
                <xsd:element ref="ns4:MediaServiceObjectDetectorVersions" minOccurs="0"/>
                <xsd:element ref="ns4:MediaServiceSearchProperties" minOccurs="0"/>
                <xsd:element ref="ns4:MediaServiceGenerationTime" minOccurs="0"/>
                <xsd:element ref="ns4: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5" nillable="true" ma:displayName="Unified Compliance Policy Properties" ma:hidden="true" ma:internalName="_ip_UnifiedCompliancePolicyProperties">
      <xsd:simpleType>
        <xsd:restriction base="dms:Note"/>
      </xsd:simpleType>
    </xsd:element>
    <xsd:element name="_ip_UnifiedCompliancePolicyUIAction" ma:index="3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334ba3b-e131-42d3-95f3-2728f5a41884" elementFormDefault="qualified">
    <xsd:import namespace="http://schemas.microsoft.com/office/2006/documentManagement/types"/>
    <xsd:import namespace="http://schemas.microsoft.com/office/infopath/2007/PartnerControls"/>
    <xsd:element name="Security_x0020_Classification" ma:index="3" nillable="true" ma:displayName="Security Classification" ma:default="OFFICIAL" ma:format="Dropdown" ma:hidden="true" ma:internalName="Security_x0020_Classification" ma:readOnly="false">
      <xsd:simpleType>
        <xsd:union memberTypes="dms:Text">
          <xsd:simpleType>
            <xsd:restriction base="dms:Choice">
              <xsd:enumeration value="UNOFFICIAL"/>
              <xsd:enumeration value="OFFICIAL"/>
              <xsd:enumeration value="OFFICIAL:Sensitive"/>
              <xsd:enumeration value="OFFICIAL:Sensitive, Personal-Privacy"/>
              <xsd:enumeration value="OFFICIAL:Sensitive, Legal-Privilege"/>
              <xsd:enumeration value="OFFICIAL:Sensitive, Legislative-Secrecy"/>
              <xsd:enumeration value="OFFICIAL:Sensitive, SH:National-Cabinet"/>
              <xsd:enumeration value="OFFICIAL:Sensitive, SH:National-Cabinet, Personal-Privacy"/>
              <xsd:enumeration value="OFFICIAL:Sensitive, SH:National-Cabinet, Legislative-Secrecy"/>
              <xsd:enumeration value="OFFICIAL:Sensitive, SH:National-Cabinet, Legal-Privilege"/>
              <xsd:enumeration value="PROTECTED"/>
              <xsd:enumeration value="PROTECTED, Legal-Privilege"/>
              <xsd:enumeration value="PROTECTED, Personal-Privacy"/>
              <xsd:enumeration value="PROTECTED, Legislative-Secrecy"/>
              <xsd:enumeration value="PROTECTED SH:CABINET"/>
              <xsd:enumeration value="PROTECTED SH:CABINET, Personal-Privacy"/>
              <xsd:enumeration value="PROTECTED SH:CABINET, Legal-Privilege"/>
              <xsd:enumeration value="PROTECTED SH:CABINET, Legislative-Secrecy"/>
              <xsd:enumeration value="PROTECTED SH:National-Cabinet"/>
              <xsd:enumeration value="PROTECTED SH:National-Cabinet, Personal-Privacy"/>
              <xsd:enumeration value="PROTECTED SH:National-Cabinet, Legal-Privilege"/>
              <xsd:enumeration value="PROTECTED SH:National-Cabinet, Legislative-Secrecy"/>
              <xsd:enumeration value="UNCLASSIFIED"/>
              <xsd:enumeration value="UNCLASSIFIED - Sensitive: Personal"/>
              <xsd:enumeration value="UNCLASSIFIED - Sensitive: Legal"/>
              <xsd:enumeration value="UNCLASSIFIED - Sensitive"/>
              <xsd:enumeration value="For Official Use Only"/>
              <xsd:enumeration value="PROTECTED - Sensitive"/>
              <xsd:enumeration value="PROTECTED - Sensitive: Personal"/>
              <xsd:enumeration value="PROTECTED - Sensitive: Cabinet"/>
              <xsd:enumeration value="PROTECTED - Sensitive: Legal"/>
              <xsd:enumeration value="PROTECTED:CABINET"/>
            </xsd:restriction>
          </xsd:simpleType>
        </xsd:union>
      </xsd:simpleType>
    </xsd:element>
    <xsd:element name="Original_x0020_Date_x0020_Created" ma:index="8" nillable="true" ma:displayName="Original Date Created" ma:default="" ma:format="DateOnly" ma:internalName="Original_x0020_Date_x0020_Created">
      <xsd:simpleType>
        <xsd:restriction base="dms:DateTime"/>
      </xsd:simpleType>
    </xsd:element>
    <xsd:element name="TaxCatchAllLabel" ma:index="9" nillable="true" ma:displayName="Taxonomy Catch All Column1" ma:hidden="true" ma:list="{2141ea2a-3c96-46ca-8683-48bf94d5695b}" ma:internalName="TaxCatchAllLabel" ma:readOnly="true" ma:showField="CatchAllDataLabel" ma:web="6a7e9632-768a-49bf-85ac-c69233ab2a52">
      <xsd:complexType>
        <xsd:complexContent>
          <xsd:extension base="dms:MultiChoiceLookup">
            <xsd:sequence>
              <xsd:element name="Value" type="dms:Lookup" maxOccurs="unbounded" minOccurs="0" nillable="true"/>
            </xsd:sequence>
          </xsd:extension>
        </xsd:complexContent>
      </xsd:complexType>
    </xsd:element>
    <xsd:element name="e0fcb3f570964638902a63147cd98219" ma:index="11" nillable="true" ma:taxonomy="true" ma:internalName="e0fcb3f570964638902a63147cd98219" ma:taxonomyFieldName="Organisation_x0020_Unit" ma:displayName="Organisation Unit" ma:default="2;#Accounting and Framework|05436862-e97f-4424-a21d-d4053053aa0f" ma:fieldId="{e0fcb3f5-7096-4638-902a-63147cd98219}" ma:sspId="c4b2c377-c74f-46b8-b62e-9cefa93d8fc8" ma:termSetId="642ac736-c0d1-48cf-939c-a81b0e893448" ma:anchorId="00000000-0000-0000-0000-000000000000" ma:open="false" ma:isKeyword="false">
      <xsd:complexType>
        <xsd:sequence>
          <xsd:element ref="pc:Terms" minOccurs="0" maxOccurs="1"/>
        </xsd:sequence>
      </xsd:complexType>
    </xsd:element>
    <xsd:element name="f0888ba7078d4a1bac90b097c1ed0fad" ma:index="13" nillable="true" ma:taxonomy="true" ma:internalName="f0888ba7078d4a1bac90b097c1ed0fad" ma:taxonomyFieldName="Initiating_x0020_Entity" ma:displayName="Initiating Entity" ma:default="1;#Department of Finance|fd660e8f-8f31-49bd-92a3-d31d4da31afe" ma:fieldId="{f0888ba7-078d-4a1b-ac90-b097c1ed0fad}" ma:sspId="c4b2c377-c74f-46b8-b62e-9cefa93d8fc8" ma:termSetId="1dd44c57-eb90-49d3-b71d-825941fd7214" ma:anchorId="00000000-0000-0000-0000-000000000000" ma:open="false" ma:isKeyword="false">
      <xsd:complexType>
        <xsd:sequence>
          <xsd:element ref="pc:Terms" minOccurs="0" maxOccurs="1"/>
        </xsd:sequence>
      </xsd:complexType>
    </xsd:element>
    <xsd:element name="of934ccb37d6451ba60cdb89c1817167" ma:index="15" nillable="true" ma:taxonomy="true" ma:internalName="of934ccb37d6451ba60cdb89c1817167" ma:taxonomyFieldName="About_x0020_Entity" ma:displayName="About Entity" ma:default="1;#Department of Finance|fd660e8f-8f31-49bd-92a3-d31d4da31afe" ma:fieldId="{8f934ccb-37d6-451b-a60c-db89c1817167}" ma:sspId="c4b2c377-c74f-46b8-b62e-9cefa93d8fc8" ma:termSetId="1dd44c57-eb90-49d3-b71d-825941fd7214" ma:anchorId="00000000-0000-0000-0000-000000000000" ma:open="false" ma:isKeyword="false">
      <xsd:complexType>
        <xsd:sequence>
          <xsd:element ref="pc:Terms" minOccurs="0" maxOccurs="1"/>
        </xsd:sequence>
      </xsd:complexType>
    </xsd:element>
    <xsd:element name="TaxKeywordTaxHTField" ma:index="17" nillable="true" ma:taxonomy="true" ma:internalName="TaxKeywordTaxHTField" ma:taxonomyFieldName="TaxKeyword" ma:displayName="Enterprise Keywords" ma:fieldId="{23f27201-bee3-471e-b2e7-b64fd8b7ca38}" ma:taxonomyMulti="true" ma:sspId="c4b2c377-c74f-46b8-b62e-9cefa93d8fc8" ma:termSetId="00000000-0000-0000-0000-000000000000" ma:anchorId="00000000-0000-0000-0000-000000000000" ma:open="true" ma:isKeyword="true">
      <xsd:complexType>
        <xsd:sequence>
          <xsd:element ref="pc:Terms" minOccurs="0" maxOccurs="1"/>
        </xsd:sequence>
      </xsd:complexType>
    </xsd:element>
    <xsd:element name="lf395e0388bc45bfb8642f07b9d090f4" ma:index="20" nillable="true" ma:taxonomy="true" ma:internalName="lf395e0388bc45bfb8642f07b9d090f4" ma:taxonomyFieldName="Function_x0020_and_x0020_Activity" ma:displayName="Function and Activity" ma:default="" ma:fieldId="{5f395e03-88bc-45bf-b864-2f07b9d090f4}" ma:sspId="c4b2c377-c74f-46b8-b62e-9cefa93d8fc8" ma:termSetId="d6a09c5b-e950-47cc-8e6b-7e27719f9f0b" ma:anchorId="00000000-0000-0000-0000-000000000000" ma:open="false" ma:isKeyword="false">
      <xsd:complexType>
        <xsd:sequence>
          <xsd:element ref="pc:Terms" minOccurs="0" maxOccurs="1"/>
        </xsd:sequence>
      </xsd:complexType>
    </xsd:element>
    <xsd:element name="TaxCatchAll" ma:index="21" nillable="true" ma:displayName="Taxonomy Catch All Column" ma:hidden="true" ma:list="{2141ea2a-3c96-46ca-8683-48bf94d5695b}" ma:internalName="TaxCatchAll" ma:showField="CatchAllData" ma:web="6a7e9632-768a-49bf-85ac-c69233ab2a5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a7e9632-768a-49bf-85ac-c69233ab2a52" elementFormDefault="qualified">
    <xsd:import namespace="http://schemas.microsoft.com/office/2006/documentManagement/types"/>
    <xsd:import namespace="http://schemas.microsoft.com/office/infopath/2007/PartnerControls"/>
    <xsd:element name="SharedWithDetails" ma:index="22" nillable="true" ma:displayName="Shared With Details" ma:internalName="SharedWithDetails" ma:readOnly="true">
      <xsd:simpleType>
        <xsd:restriction base="dms:Note">
          <xsd:maxLength value="255"/>
        </xsd:restriction>
      </xsd:simpleType>
    </xsd:element>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28" nillable="true" ma:displayName="Document ID Value" ma:description="The value of the document ID assigned to this item." ma:indexed="true" ma:internalName="_dlc_DocId" ma:readOnly="true">
      <xsd:simpleType>
        <xsd:restriction base="dms:Text"/>
      </xsd:simpleType>
    </xsd:element>
    <xsd:element name="_dlc_DocIdUrl" ma:index="2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f76d6a1-ce98-4a01-b99b-f2aa06952a0d" elementFormDefault="qualified">
    <xsd:import namespace="http://schemas.microsoft.com/office/2006/documentManagement/types"/>
    <xsd:import namespace="http://schemas.microsoft.com/office/infopath/2007/PartnerControls"/>
    <xsd:element name="MediaServiceMetadata" ma:index="23" nillable="true" ma:displayName="MediaServiceMetadata" ma:hidden="true" ma:internalName="MediaServiceMetadata" ma:readOnly="true">
      <xsd:simpleType>
        <xsd:restriction base="dms:Note"/>
      </xsd:simpleType>
    </xsd:element>
    <xsd:element name="MediaServiceFastMetadata" ma:index="24" nillable="true" ma:displayName="MediaServiceFastMetadata" ma:hidden="true" ma:internalName="MediaServiceFastMetadata" ma:readOnly="true">
      <xsd:simpleType>
        <xsd:restriction base="dms:Note"/>
      </xsd:simpleType>
    </xsd:element>
    <xsd:element name="MediaServiceDateTaken" ma:index="25" nillable="true" ma:displayName="MediaServiceDateTaken" ma:hidden="true" ma:indexed="true" ma:internalName="MediaServiceDateTaken" ma:readOnly="true">
      <xsd:simpleType>
        <xsd:restriction base="dms:Text"/>
      </xsd:simpleType>
    </xsd:element>
    <xsd:element name="MediaLengthInSeconds" ma:index="26" nillable="true" ma:displayName="MediaLengthInSeconds" ma:hidden="true" ma:internalName="MediaLengthInSeconds" ma:readOnly="true">
      <xsd:simpleType>
        <xsd:restriction base="dms:Unknown"/>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4"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c4b2c377-c74f-46b8-b62e-9cefa93d8fc8" ContentTypeId="0x010100B7B479F47583304BA8B631462CC772D7" PreviousValue="true"/>
</file>

<file path=customXml/itemProps1.xml><?xml version="1.0" encoding="utf-8"?>
<ds:datastoreItem xmlns:ds="http://schemas.openxmlformats.org/officeDocument/2006/customXml" ds:itemID="{425C958B-D747-4E2B-9853-6855FC3698AF}">
  <ds:schemaRefs>
    <ds:schemaRef ds:uri="http://schemas.microsoft.com/sharepoint/events"/>
  </ds:schemaRefs>
</ds:datastoreItem>
</file>

<file path=customXml/itemProps2.xml><?xml version="1.0" encoding="utf-8"?>
<ds:datastoreItem xmlns:ds="http://schemas.openxmlformats.org/officeDocument/2006/customXml" ds:itemID="{F555F3CD-A8F3-4420-92F9-01ABBB0655B8}">
  <ds:schemaRefs>
    <ds:schemaRef ds:uri="http://www.w3.org/XML/1998/namespace"/>
    <ds:schemaRef ds:uri="http://schemas.microsoft.com/office/2006/documentManagement/types"/>
    <ds:schemaRef ds:uri="a334ba3b-e131-42d3-95f3-2728f5a41884"/>
    <ds:schemaRef ds:uri="http://purl.org/dc/elements/1.1/"/>
    <ds:schemaRef ds:uri="http://schemas.openxmlformats.org/package/2006/metadata/core-properties"/>
    <ds:schemaRef ds:uri="http://purl.org/dc/dcmitype/"/>
    <ds:schemaRef ds:uri="http://schemas.microsoft.com/office/infopath/2007/PartnerControls"/>
    <ds:schemaRef ds:uri="6f76d6a1-ce98-4a01-b99b-f2aa06952a0d"/>
    <ds:schemaRef ds:uri="http://schemas.microsoft.com/office/2006/metadata/properties"/>
    <ds:schemaRef ds:uri="6a7e9632-768a-49bf-85ac-c69233ab2a52"/>
    <ds:schemaRef ds:uri="http://schemas.microsoft.com/sharepoint/v3"/>
    <ds:schemaRef ds:uri="http://purl.org/dc/terms/"/>
  </ds:schemaRefs>
</ds:datastoreItem>
</file>

<file path=customXml/itemProps3.xml><?xml version="1.0" encoding="utf-8"?>
<ds:datastoreItem xmlns:ds="http://schemas.openxmlformats.org/officeDocument/2006/customXml" ds:itemID="{F72F2F52-12BF-4A9B-87F6-F033D3725181}">
  <ds:schemaRefs>
    <ds:schemaRef ds:uri="http://schemas.microsoft.com/sharepoint/v3/contenttype/forms"/>
  </ds:schemaRefs>
</ds:datastoreItem>
</file>

<file path=customXml/itemProps4.xml><?xml version="1.0" encoding="utf-8"?>
<ds:datastoreItem xmlns:ds="http://schemas.openxmlformats.org/officeDocument/2006/customXml" ds:itemID="{A6395A28-DF9E-49F2-969B-23A1081948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334ba3b-e131-42d3-95f3-2728f5a41884"/>
    <ds:schemaRef ds:uri="6a7e9632-768a-49bf-85ac-c69233ab2a52"/>
    <ds:schemaRef ds:uri="6f76d6a1-ce98-4a01-b99b-f2aa06952a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95E5ACCB-175A-4EBD-AB77-27F34451A1C0}">
  <ds:schemaRefs>
    <ds:schemaRef ds:uri="Microsoft.SharePoint.Taxonomy.ContentTypeSync"/>
  </ds:schemaRefs>
</ds:datastoreItem>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47</vt:i4>
      </vt:variant>
      <vt:variant>
        <vt:lpstr>Named Ranges</vt:lpstr>
      </vt:variant>
      <vt:variant>
        <vt:i4>48</vt:i4>
      </vt:variant>
    </vt:vector>
  </HeadingPairs>
  <TitlesOfParts>
    <vt:vector size="95" baseType="lpstr">
      <vt:lpstr>Cover</vt:lpstr>
      <vt:lpstr>Validations</vt:lpstr>
      <vt:lpstr>Guidance</vt:lpstr>
      <vt:lpstr>Contents</vt:lpstr>
      <vt:lpstr>Certification</vt:lpstr>
      <vt:lpstr>STRUCTURE</vt:lpstr>
      <vt:lpstr>DeptIS</vt:lpstr>
      <vt:lpstr>DeptBS</vt:lpstr>
      <vt:lpstr>DeptCE</vt:lpstr>
      <vt:lpstr>DeptCF</vt:lpstr>
      <vt:lpstr>AdminIS</vt:lpstr>
      <vt:lpstr>AdminBS</vt:lpstr>
      <vt:lpstr>AdminCE</vt:lpstr>
      <vt:lpstr>AdminCF</vt:lpstr>
      <vt:lpstr>Overview</vt:lpstr>
      <vt:lpstr>FPE1.1</vt:lpstr>
      <vt:lpstr>FPE1.2</vt:lpstr>
      <vt:lpstr>FPE2.1</vt:lpstr>
      <vt:lpstr>FPE2.2</vt:lpstr>
      <vt:lpstr>FPO3.1</vt:lpstr>
      <vt:lpstr>FPOPPE3.2</vt:lpstr>
      <vt:lpstr>FPOPPEA3.2</vt:lpstr>
      <vt:lpstr>FPO3.2</vt:lpstr>
      <vt:lpstr>FPO3.3</vt:lpstr>
      <vt:lpstr>FPO3.4</vt:lpstr>
      <vt:lpstr>FPO3.5</vt:lpstr>
      <vt:lpstr>FPO4.1</vt:lpstr>
      <vt:lpstr>FPOPPE4.2</vt:lpstr>
      <vt:lpstr>FPO4.2</vt:lpstr>
      <vt:lpstr>FPO4.3</vt:lpstr>
      <vt:lpstr>FPO4.4</vt:lpstr>
      <vt:lpstr>FPO4.5</vt:lpstr>
      <vt:lpstr>F5.1</vt:lpstr>
      <vt:lpstr>F5.2</vt:lpstr>
      <vt:lpstr>F5.3</vt:lpstr>
      <vt:lpstr>F5.4</vt:lpstr>
      <vt:lpstr>PR6.1</vt:lpstr>
      <vt:lpstr>PR6.2</vt:lpstr>
      <vt:lpstr>PR6.3</vt:lpstr>
      <vt:lpstr>MU7.1</vt:lpstr>
      <vt:lpstr>MU7.2</vt:lpstr>
      <vt:lpstr>MU7.3</vt:lpstr>
      <vt:lpstr>MU7.4</vt:lpstr>
      <vt:lpstr>MU7.5</vt:lpstr>
      <vt:lpstr>OI8.1</vt:lpstr>
      <vt:lpstr>OI8.2</vt:lpstr>
      <vt:lpstr>OI8.3</vt:lpstr>
      <vt:lpstr>DeptIS!Guidance</vt:lpstr>
      <vt:lpstr>AdminBS!Print_Area</vt:lpstr>
      <vt:lpstr>AdminCE!Print_Area</vt:lpstr>
      <vt:lpstr>AdminCF!Print_Area</vt:lpstr>
      <vt:lpstr>AdminIS!Print_Area</vt:lpstr>
      <vt:lpstr>Certification!Print_Area</vt:lpstr>
      <vt:lpstr>Contents!Print_Area</vt:lpstr>
      <vt:lpstr>Cover!Print_Area</vt:lpstr>
      <vt:lpstr>DeptBS!Print_Area</vt:lpstr>
      <vt:lpstr>DeptCE!Print_Area</vt:lpstr>
      <vt:lpstr>DeptCF!Print_Area</vt:lpstr>
      <vt:lpstr>DeptIS!Print_Area</vt:lpstr>
      <vt:lpstr>F5.1!Print_Area</vt:lpstr>
      <vt:lpstr>F5.2!Print_Area</vt:lpstr>
      <vt:lpstr>F5.3!Print_Area</vt:lpstr>
      <vt:lpstr>F5.4!Print_Area</vt:lpstr>
      <vt:lpstr>FPE1.1!Print_Area</vt:lpstr>
      <vt:lpstr>FPE1.2!Print_Area</vt:lpstr>
      <vt:lpstr>FPE2.1!Print_Area</vt:lpstr>
      <vt:lpstr>FPE2.2!Print_Area</vt:lpstr>
      <vt:lpstr>FPO3.1!Print_Area</vt:lpstr>
      <vt:lpstr>FPO3.2!Print_Area</vt:lpstr>
      <vt:lpstr>FPO3.3!Print_Area</vt:lpstr>
      <vt:lpstr>FPO3.4!Print_Area</vt:lpstr>
      <vt:lpstr>FPO3.5!Print_Area</vt:lpstr>
      <vt:lpstr>FPO4.1!Print_Area</vt:lpstr>
      <vt:lpstr>FPO4.2!Print_Area</vt:lpstr>
      <vt:lpstr>FPO4.3!Print_Area</vt:lpstr>
      <vt:lpstr>FPO4.4!Print_Area</vt:lpstr>
      <vt:lpstr>FPO4.5!Print_Area</vt:lpstr>
      <vt:lpstr>FPOPPE3.2!Print_Area</vt:lpstr>
      <vt:lpstr>FPOPPE4.2!Print_Area</vt:lpstr>
      <vt:lpstr>FPOPPEA3.2!Print_Area</vt:lpstr>
      <vt:lpstr>Guidance!Print_Area</vt:lpstr>
      <vt:lpstr>MU7.1!Print_Area</vt:lpstr>
      <vt:lpstr>MU7.2!Print_Area</vt:lpstr>
      <vt:lpstr>MU7.3!Print_Area</vt:lpstr>
      <vt:lpstr>MU7.4!Print_Area</vt:lpstr>
      <vt:lpstr>MU7.5!Print_Area</vt:lpstr>
      <vt:lpstr>OI8.1!Print_Area</vt:lpstr>
      <vt:lpstr>OI8.2!Print_Area</vt:lpstr>
      <vt:lpstr>OI8.3!Print_Area</vt:lpstr>
      <vt:lpstr>Overview!Print_Area</vt:lpstr>
      <vt:lpstr>PR6.1!Print_Area</vt:lpstr>
      <vt:lpstr>PR6.2!Print_Area</vt:lpstr>
      <vt:lpstr>PR6.3!Print_Area</vt:lpstr>
      <vt:lpstr>Validations!Print_Area</vt:lpstr>
      <vt:lpstr>FPO3.4!Print_Titles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Veide, Mark</dc:creator>
  <cp:keywords>[SEC=OFFICIAL]</cp:keywords>
  <dc:description/>
  <cp:lastModifiedBy>Bi, Betty</cp:lastModifiedBy>
  <cp:revision/>
  <cp:lastPrinted>2026-03-06T00:40:07Z</cp:lastPrinted>
  <dcterms:created xsi:type="dcterms:W3CDTF">2015-06-05T18:17:20Z</dcterms:created>
  <dcterms:modified xsi:type="dcterms:W3CDTF">2026-03-06T00:40:25Z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PM_Namespace">
    <vt:lpwstr>gov.au</vt:lpwstr>
  </property>
  <property fmtid="{D5CDD505-2E9C-101B-9397-08002B2CF9AE}" pid="3" name="PM_Caveats_Count">
    <vt:lpwstr>0</vt:lpwstr>
  </property>
  <property fmtid="{D5CDD505-2E9C-101B-9397-08002B2CF9AE}" pid="4" name="PM_Version">
    <vt:lpwstr>2018.4</vt:lpwstr>
  </property>
  <property fmtid="{D5CDD505-2E9C-101B-9397-08002B2CF9AE}" pid="5" name="PM_Note">
    <vt:lpwstr/>
  </property>
  <property fmtid="{D5CDD505-2E9C-101B-9397-08002B2CF9AE}" pid="6" name="PMHMAC">
    <vt:lpwstr>v=2022.1;a=SHA256;h=5DE92C88153FAB5CB5F17798E0572CB9F2CB54E27EB275C680C6186022B7F269</vt:lpwstr>
  </property>
  <property fmtid="{D5CDD505-2E9C-101B-9397-08002B2CF9AE}" pid="7" name="PM_Qualifier">
    <vt:lpwstr/>
  </property>
  <property fmtid="{D5CDD505-2E9C-101B-9397-08002B2CF9AE}" pid="8" name="PM_SecurityClassification">
    <vt:lpwstr>OFFICIAL</vt:lpwstr>
  </property>
  <property fmtid="{D5CDD505-2E9C-101B-9397-08002B2CF9AE}" pid="9" name="PM_ProtectiveMarkingValue_Header">
    <vt:lpwstr>OFFICIAL</vt:lpwstr>
  </property>
  <property fmtid="{D5CDD505-2E9C-101B-9397-08002B2CF9AE}" pid="10" name="PM_OriginationTimeStamp">
    <vt:lpwstr>2023-10-19T23:48:32Z</vt:lpwstr>
  </property>
  <property fmtid="{D5CDD505-2E9C-101B-9397-08002B2CF9AE}" pid="11" name="PM_Markers">
    <vt:lpwstr/>
  </property>
  <property fmtid="{D5CDD505-2E9C-101B-9397-08002B2CF9AE}" pid="12" name="MSIP_Label_87d6481e-ccdd-4ab6-8b26-05a0df5699e7_Name">
    <vt:lpwstr>OFFICIAL</vt:lpwstr>
  </property>
  <property fmtid="{D5CDD505-2E9C-101B-9397-08002B2CF9AE}" pid="13" name="MSIP_Label_87d6481e-ccdd-4ab6-8b26-05a0df5699e7_SiteId">
    <vt:lpwstr>08954cee-4782-4ff6-9ad5-1997dccef4b0</vt:lpwstr>
  </property>
  <property fmtid="{D5CDD505-2E9C-101B-9397-08002B2CF9AE}" pid="14" name="MSIP_Label_87d6481e-ccdd-4ab6-8b26-05a0df5699e7_Enabled">
    <vt:lpwstr>true</vt:lpwstr>
  </property>
  <property fmtid="{D5CDD505-2E9C-101B-9397-08002B2CF9AE}" pid="15" name="PM_OriginatorUserAccountName_SHA256">
    <vt:lpwstr>2A55A6222944FB68D00251057E42430AD76AA30F8681E6C38AA470A4D840442C</vt:lpwstr>
  </property>
  <property fmtid="{D5CDD505-2E9C-101B-9397-08002B2CF9AE}" pid="16" name="MSIP_Label_87d6481e-ccdd-4ab6-8b26-05a0df5699e7_SetDate">
    <vt:lpwstr>2023-10-19T23:48:32Z</vt:lpwstr>
  </property>
  <property fmtid="{D5CDD505-2E9C-101B-9397-08002B2CF9AE}" pid="17" name="MSIP_Label_87d6481e-ccdd-4ab6-8b26-05a0df5699e7_Method">
    <vt:lpwstr>Privileged</vt:lpwstr>
  </property>
  <property fmtid="{D5CDD505-2E9C-101B-9397-08002B2CF9AE}" pid="18" name="MSIP_Label_87d6481e-ccdd-4ab6-8b26-05a0df5699e7_ContentBits">
    <vt:lpwstr>0</vt:lpwstr>
  </property>
  <property fmtid="{D5CDD505-2E9C-101B-9397-08002B2CF9AE}" pid="19" name="MSIP_Label_87d6481e-ccdd-4ab6-8b26-05a0df5699e7_ActionId">
    <vt:lpwstr>7fc397f0e60e43ce9b786b3bc739e91e</vt:lpwstr>
  </property>
  <property fmtid="{D5CDD505-2E9C-101B-9397-08002B2CF9AE}" pid="20" name="PM_InsertionValue">
    <vt:lpwstr>OFFICIAL</vt:lpwstr>
  </property>
  <property fmtid="{D5CDD505-2E9C-101B-9397-08002B2CF9AE}" pid="21" name="PM_Originator_Hash_SHA1">
    <vt:lpwstr>82E00C5EFC711A179400F79EB95011B288DE0DCA</vt:lpwstr>
  </property>
  <property fmtid="{D5CDD505-2E9C-101B-9397-08002B2CF9AE}" pid="22" name="PM_DisplayValueSecClassificationWithQualifier">
    <vt:lpwstr>OFFICIAL</vt:lpwstr>
  </property>
  <property fmtid="{D5CDD505-2E9C-101B-9397-08002B2CF9AE}" pid="23" name="PM_Originating_FileId">
    <vt:lpwstr>F221AE2D3BC142438C82074A380BC80D</vt:lpwstr>
  </property>
  <property fmtid="{D5CDD505-2E9C-101B-9397-08002B2CF9AE}" pid="24" name="PM_ProtectiveMarkingValue_Footer">
    <vt:lpwstr>OFFICIAL</vt:lpwstr>
  </property>
  <property fmtid="{D5CDD505-2E9C-101B-9397-08002B2CF9AE}" pid="25" name="PM_ProtectiveMarkingImage_Header">
    <vt:lpwstr>C:\Program Files\Common Files\janusNET Shared\janusSEAL\Images\DocumentSlashBlue.png</vt:lpwstr>
  </property>
  <property fmtid="{D5CDD505-2E9C-101B-9397-08002B2CF9AE}" pid="26" name="PM_ProtectiveMarkingImage_Footer">
    <vt:lpwstr>C:\Program Files\Common Files\janusNET Shared\janusSEAL\Images\DocumentSlashBlue.png</vt:lpwstr>
  </property>
  <property fmtid="{D5CDD505-2E9C-101B-9397-08002B2CF9AE}" pid="27" name="PM_Display">
    <vt:lpwstr>OFFICIAL</vt:lpwstr>
  </property>
  <property fmtid="{D5CDD505-2E9C-101B-9397-08002B2CF9AE}" pid="28" name="PM_OriginatorDomainName_SHA256">
    <vt:lpwstr>325440F6CA31C4C3BCE4433552DC42928CAAD3E2731ABE35FDE729ECEB763AF0</vt:lpwstr>
  </property>
  <property fmtid="{D5CDD505-2E9C-101B-9397-08002B2CF9AE}" pid="29" name="PMUuid">
    <vt:lpwstr>v=2022.2;d=gov.au;g=46DD6D7C-8107-577B-BC6E-F348953B2E44</vt:lpwstr>
  </property>
  <property fmtid="{D5CDD505-2E9C-101B-9397-08002B2CF9AE}" pid="30" name="PM_Hash_Version">
    <vt:lpwstr>2022.1</vt:lpwstr>
  </property>
  <property fmtid="{D5CDD505-2E9C-101B-9397-08002B2CF9AE}" pid="31" name="PM_Hash_Salt_Prev">
    <vt:lpwstr>1132903573DB1D5B3C01F8310F9F0ACB</vt:lpwstr>
  </property>
  <property fmtid="{D5CDD505-2E9C-101B-9397-08002B2CF9AE}" pid="32" name="PM_Hash_Salt">
    <vt:lpwstr>A080864C9D0317BEA301F0F906E400AF</vt:lpwstr>
  </property>
  <property fmtid="{D5CDD505-2E9C-101B-9397-08002B2CF9AE}" pid="33" name="PM_Hash_SHA1">
    <vt:lpwstr>6A99376454D55F3F7BCE2EA752BBE13085F580B3</vt:lpwstr>
  </property>
  <property fmtid="{D5CDD505-2E9C-101B-9397-08002B2CF9AE}" pid="34" name="PM_PrintOutPlacement_XLS">
    <vt:lpwstr/>
  </property>
  <property fmtid="{D5CDD505-2E9C-101B-9397-08002B2CF9AE}" pid="35" name="PM_SecurityClassification_Prev">
    <vt:lpwstr>OFFICIAL</vt:lpwstr>
  </property>
  <property fmtid="{D5CDD505-2E9C-101B-9397-08002B2CF9AE}" pid="36" name="PM_Qualifier_Prev">
    <vt:lpwstr/>
  </property>
  <property fmtid="{D5CDD505-2E9C-101B-9397-08002B2CF9AE}" pid="37" name="ContentTypeId">
    <vt:lpwstr>0x010100B7B479F47583304BA8B631462CC772D70056E4B63DA7C60E4FB865DA55A9025C19</vt:lpwstr>
  </property>
  <property fmtid="{D5CDD505-2E9C-101B-9397-08002B2CF9AE}" pid="38" name="TaxKeyword">
    <vt:lpwstr>26;#[SEC=OFFICIAL]|07351cc0-de73-4913-be2f-56f124cbf8bb</vt:lpwstr>
  </property>
  <property fmtid="{D5CDD505-2E9C-101B-9397-08002B2CF9AE}" pid="39" name="_dlc_DocIdItemGuid">
    <vt:lpwstr>ffc050dc-37e5-4aec-84d6-9768bfb79d54</vt:lpwstr>
  </property>
  <property fmtid="{D5CDD505-2E9C-101B-9397-08002B2CF9AE}" pid="40" name="About Entity">
    <vt:lpwstr>1;#Department of Finance|fd660e8f-8f31-49bd-92a3-d31d4da31afe</vt:lpwstr>
  </property>
  <property fmtid="{D5CDD505-2E9C-101B-9397-08002B2CF9AE}" pid="41" name="Initiating Entity">
    <vt:lpwstr>1;#Department of Finance|fd660e8f-8f31-49bd-92a3-d31d4da31afe</vt:lpwstr>
  </property>
  <property fmtid="{D5CDD505-2E9C-101B-9397-08002B2CF9AE}" pid="42" name="Organisation Unit">
    <vt:lpwstr>2;#Accounting and Framework|05436862-e97f-4424-a21d-d4053053aa0f</vt:lpwstr>
  </property>
  <property fmtid="{D5CDD505-2E9C-101B-9397-08002B2CF9AE}" pid="43" name="Function and Activity">
    <vt:lpwstr/>
  </property>
  <property fmtid="{D5CDD505-2E9C-101B-9397-08002B2CF9AE}" pid="44" name="Organisation_x0020_Unit">
    <vt:lpwstr>2;#Accounting and Framework|05436862-e97f-4424-a21d-d4053053aa0f</vt:lpwstr>
  </property>
  <property fmtid="{D5CDD505-2E9C-101B-9397-08002B2CF9AE}" pid="45" name="About_x0020_Entity">
    <vt:lpwstr>1;#Department of Finance|fd660e8f-8f31-49bd-92a3-d31d4da31afe</vt:lpwstr>
  </property>
  <property fmtid="{D5CDD505-2E9C-101B-9397-08002B2CF9AE}" pid="46" name="Function_x0020_and_x0020_Activity">
    <vt:lpwstr/>
  </property>
  <property fmtid="{D5CDD505-2E9C-101B-9397-08002B2CF9AE}" pid="47" name="Initiating_x0020_Entity">
    <vt:lpwstr>1;#Department of Finance|fd660e8f-8f31-49bd-92a3-d31d4da31afe</vt:lpwstr>
  </property>
</Properties>
</file>