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esktop\"/>
    </mc:Choice>
  </mc:AlternateContent>
  <bookViews>
    <workbookView xWindow="0" yWindow="0" windowWidth="38405" windowHeight="17103"/>
  </bookViews>
  <sheets>
    <sheet name="RPAT Assessment" sheetId="3" r:id="rId1"/>
  </sheets>
  <definedNames>
    <definedName name="_xlnm.Print_Area" localSheetId="0">'RPAT Assessment'!$A$1:$S$75</definedName>
  </definedNames>
  <calcPr calcId="162913"/>
</workbook>
</file>

<file path=xl/calcChain.xml><?xml version="1.0" encoding="utf-8"?>
<calcChain xmlns="http://schemas.openxmlformats.org/spreadsheetml/2006/main">
  <c r="H34" i="3" l="1"/>
  <c r="O44" i="3" l="1"/>
  <c r="O45" i="3"/>
  <c r="O46" i="3"/>
  <c r="O47" i="3"/>
  <c r="O48" i="3"/>
  <c r="O49" i="3"/>
  <c r="O50" i="3"/>
  <c r="O51" i="3"/>
  <c r="O52" i="3"/>
  <c r="O53" i="3"/>
  <c r="O54" i="3"/>
  <c r="O55" i="3"/>
  <c r="O56" i="3"/>
  <c r="O43" i="3"/>
  <c r="O35" i="3"/>
  <c r="O36" i="3"/>
  <c r="O37" i="3"/>
  <c r="O38" i="3"/>
  <c r="O39" i="3"/>
  <c r="O40" i="3"/>
  <c r="O34" i="3"/>
  <c r="F72" i="3"/>
  <c r="H39" i="3"/>
  <c r="I39" i="3" s="1"/>
  <c r="H56" i="3"/>
  <c r="I56" i="3" s="1"/>
  <c r="H55" i="3"/>
  <c r="I55" i="3" s="1"/>
  <c r="H54" i="3"/>
  <c r="I54" i="3" s="1"/>
  <c r="H53" i="3"/>
  <c r="I53" i="3" s="1"/>
  <c r="H52" i="3"/>
  <c r="I52" i="3" s="1"/>
  <c r="H51" i="3"/>
  <c r="I51" i="3" s="1"/>
  <c r="H50" i="3"/>
  <c r="I50" i="3" s="1"/>
  <c r="H49" i="3"/>
  <c r="I49" i="3" s="1"/>
  <c r="H48" i="3"/>
  <c r="I48" i="3" s="1"/>
  <c r="H47" i="3"/>
  <c r="I47" i="3" s="1"/>
  <c r="H46" i="3"/>
  <c r="I46" i="3" s="1"/>
  <c r="H45" i="3"/>
  <c r="I45" i="3" s="1"/>
  <c r="H44" i="3"/>
  <c r="I44" i="3" s="1"/>
  <c r="H43" i="3"/>
  <c r="I43" i="3" s="1"/>
  <c r="H40" i="3"/>
  <c r="I40" i="3" s="1"/>
  <c r="H38" i="3"/>
  <c r="I38" i="3" s="1"/>
  <c r="H37" i="3"/>
  <c r="I37" i="3" s="1"/>
  <c r="H36" i="3"/>
  <c r="I36" i="3" s="1"/>
  <c r="H35" i="3"/>
  <c r="I35" i="3" s="1"/>
  <c r="M34" i="3" l="1"/>
  <c r="P34" i="3" s="1"/>
  <c r="I34" i="3"/>
  <c r="M51" i="3"/>
  <c r="P51" i="3" s="1"/>
  <c r="M50" i="3"/>
  <c r="P50" i="3" s="1"/>
  <c r="M55" i="3"/>
  <c r="P55" i="3" s="1"/>
  <c r="M47" i="3"/>
  <c r="P47" i="3" s="1"/>
  <c r="M54" i="3"/>
  <c r="P54" i="3" s="1"/>
  <c r="M46" i="3"/>
  <c r="P46" i="3" s="1"/>
  <c r="M43" i="3"/>
  <c r="P43" i="3" s="1"/>
  <c r="M53" i="3"/>
  <c r="P53" i="3" s="1"/>
  <c r="M49" i="3"/>
  <c r="P49" i="3" s="1"/>
  <c r="M45" i="3"/>
  <c r="P45" i="3" s="1"/>
  <c r="M56" i="3"/>
  <c r="P56" i="3" s="1"/>
  <c r="M52" i="3"/>
  <c r="P52" i="3" s="1"/>
  <c r="M48" i="3"/>
  <c r="P48" i="3" s="1"/>
  <c r="M44" i="3"/>
  <c r="P44" i="3" s="1"/>
  <c r="M39" i="3"/>
  <c r="P39" i="3" s="1"/>
  <c r="M38" i="3"/>
  <c r="P38" i="3" s="1"/>
  <c r="M40" i="3"/>
  <c r="P40" i="3" s="1"/>
  <c r="M36" i="3"/>
  <c r="P36" i="3" s="1"/>
  <c r="M35" i="3"/>
  <c r="P35" i="3" s="1"/>
  <c r="M37" i="3"/>
  <c r="P37" i="3" s="1"/>
  <c r="I41" i="3"/>
  <c r="F41" i="3" s="1"/>
  <c r="I57" i="3"/>
  <c r="F57" i="3" s="1"/>
  <c r="F71" i="3" s="1"/>
  <c r="B35" i="3" l="1"/>
  <c r="B34" i="3"/>
  <c r="G63" i="3" s="1"/>
  <c r="B39" i="3"/>
  <c r="B55" i="3"/>
  <c r="J55" i="3" s="1"/>
  <c r="K55" i="3" s="1"/>
  <c r="L55" i="3" s="1"/>
  <c r="B36" i="3"/>
  <c r="B44" i="3"/>
  <c r="J44" i="3" s="1"/>
  <c r="K44" i="3" s="1"/>
  <c r="L44" i="3" s="1"/>
  <c r="B45" i="3"/>
  <c r="J45" i="3" s="1"/>
  <c r="K45" i="3" s="1"/>
  <c r="L45" i="3" s="1"/>
  <c r="B46" i="3"/>
  <c r="J46" i="3" s="1"/>
  <c r="K46" i="3" s="1"/>
  <c r="L46" i="3" s="1"/>
  <c r="B50" i="3"/>
  <c r="J50" i="3" s="1"/>
  <c r="K50" i="3" s="1"/>
  <c r="L50" i="3" s="1"/>
  <c r="B43" i="3"/>
  <c r="J43" i="3" s="1"/>
  <c r="K43" i="3" s="1"/>
  <c r="L43" i="3" s="1"/>
  <c r="B40" i="3"/>
  <c r="J40" i="3" s="1"/>
  <c r="K40" i="3" s="1"/>
  <c r="L40" i="3" s="1"/>
  <c r="B48" i="3"/>
  <c r="J48" i="3" s="1"/>
  <c r="K48" i="3" s="1"/>
  <c r="L48" i="3" s="1"/>
  <c r="B49" i="3"/>
  <c r="J49" i="3" s="1"/>
  <c r="K49" i="3" s="1"/>
  <c r="L49" i="3" s="1"/>
  <c r="B54" i="3"/>
  <c r="J54" i="3" s="1"/>
  <c r="K54" i="3" s="1"/>
  <c r="L54" i="3" s="1"/>
  <c r="B51" i="3"/>
  <c r="J51" i="3" s="1"/>
  <c r="K51" i="3" s="1"/>
  <c r="L51" i="3" s="1"/>
  <c r="B56" i="3"/>
  <c r="J56" i="3" s="1"/>
  <c r="K56" i="3" s="1"/>
  <c r="L56" i="3" s="1"/>
  <c r="B37" i="3"/>
  <c r="B38" i="3"/>
  <c r="B52" i="3"/>
  <c r="J52" i="3" s="1"/>
  <c r="K52" i="3" s="1"/>
  <c r="L52" i="3" s="1"/>
  <c r="B53" i="3"/>
  <c r="J53" i="3" s="1"/>
  <c r="K53" i="3" s="1"/>
  <c r="L53" i="3" s="1"/>
  <c r="B47" i="3"/>
  <c r="J47" i="3" s="1"/>
  <c r="K47" i="3" s="1"/>
  <c r="L47" i="3" s="1"/>
  <c r="F70" i="3"/>
  <c r="F60" i="3"/>
  <c r="F73" i="3" s="1"/>
  <c r="L57" i="3" l="1"/>
  <c r="J57" i="3" s="1"/>
  <c r="G64" i="3"/>
  <c r="F66" i="3"/>
  <c r="S66" i="3" s="1"/>
  <c r="D65" i="3"/>
  <c r="D64" i="3"/>
  <c r="G65" i="3"/>
  <c r="F63" i="3"/>
  <c r="S63" i="3" s="1"/>
  <c r="F67" i="3"/>
  <c r="S67" i="3" s="1"/>
  <c r="J38" i="3" s="1"/>
  <c r="K38" i="3" s="1"/>
  <c r="L38" i="3" s="1"/>
  <c r="D66" i="3"/>
  <c r="F65" i="3"/>
  <c r="S65" i="3" s="1"/>
  <c r="G66" i="3"/>
  <c r="F64" i="3"/>
  <c r="S64" i="3" s="1"/>
  <c r="J35" i="3" s="1"/>
  <c r="K35" i="3" s="1"/>
  <c r="L35" i="3" s="1"/>
  <c r="D63" i="3"/>
  <c r="D67" i="3"/>
  <c r="G67" i="3"/>
  <c r="J36" i="3" l="1"/>
  <c r="K36" i="3" s="1"/>
  <c r="L36" i="3" s="1"/>
  <c r="J34" i="3"/>
  <c r="K34" i="3" s="1"/>
  <c r="L34" i="3" s="1"/>
  <c r="J37" i="3"/>
  <c r="K37" i="3" s="1"/>
  <c r="L37" i="3" s="1"/>
  <c r="J39" i="3"/>
  <c r="K39" i="3" s="1"/>
  <c r="L39" i="3" s="1"/>
  <c r="L41" i="3" l="1"/>
  <c r="J41" i="3" s="1"/>
  <c r="J60" i="3" s="1"/>
  <c r="F74" i="3" s="1"/>
</calcChain>
</file>

<file path=xl/sharedStrings.xml><?xml version="1.0" encoding="utf-8"?>
<sst xmlns="http://schemas.openxmlformats.org/spreadsheetml/2006/main" count="156" uniqueCount="106">
  <si>
    <t>Other</t>
  </si>
  <si>
    <t>Government Priority</t>
  </si>
  <si>
    <t>Financial</t>
  </si>
  <si>
    <t>Market</t>
  </si>
  <si>
    <t>Stakeholders</t>
  </si>
  <si>
    <t>B1</t>
  </si>
  <si>
    <t>B2</t>
  </si>
  <si>
    <t>Benefits</t>
  </si>
  <si>
    <t>B3</t>
  </si>
  <si>
    <t>B4</t>
  </si>
  <si>
    <t>Innovation</t>
  </si>
  <si>
    <t>B5</t>
  </si>
  <si>
    <t>B6</t>
  </si>
  <si>
    <t>Procurement</t>
  </si>
  <si>
    <t>B7</t>
  </si>
  <si>
    <t>Construction</t>
  </si>
  <si>
    <t>B8</t>
  </si>
  <si>
    <t>B9</t>
  </si>
  <si>
    <t>Governance</t>
  </si>
  <si>
    <t>B10</t>
  </si>
  <si>
    <t>B11</t>
  </si>
  <si>
    <t>Timing Constraints</t>
  </si>
  <si>
    <t>Dependencies</t>
  </si>
  <si>
    <t>Clarity of Policy</t>
  </si>
  <si>
    <t>B14</t>
  </si>
  <si>
    <t>Agency Capability</t>
  </si>
  <si>
    <t>B12</t>
  </si>
  <si>
    <t>B13</t>
  </si>
  <si>
    <t>Other Jurisdictions / Agencies / Business Areas</t>
  </si>
  <si>
    <t>Information and Communication Technology</t>
  </si>
  <si>
    <t>Organisational / cultural change</t>
  </si>
  <si>
    <t>Contractual / Service Delivery Arrangements</t>
  </si>
  <si>
    <t>Score</t>
  </si>
  <si>
    <t>Weighting</t>
  </si>
  <si>
    <t>Management / team experience</t>
  </si>
  <si>
    <t>Weighted Score</t>
  </si>
  <si>
    <t>Total Strategic Context</t>
  </si>
  <si>
    <t>High</t>
  </si>
  <si>
    <t>Medium</t>
  </si>
  <si>
    <t>Low</t>
  </si>
  <si>
    <t>A1</t>
  </si>
  <si>
    <t>A2</t>
  </si>
  <si>
    <t>A3</t>
  </si>
  <si>
    <t>A4</t>
  </si>
  <si>
    <t>A5</t>
  </si>
  <si>
    <t>Very High</t>
  </si>
  <si>
    <t>Very Low</t>
  </si>
  <si>
    <t>Total Implementation Complexity</t>
  </si>
  <si>
    <t>Risk Factor</t>
  </si>
  <si>
    <t>#</t>
  </si>
  <si>
    <t>A7</t>
  </si>
  <si>
    <t>Residual Risk</t>
  </si>
  <si>
    <t>Level of Risk (before mitigation)</t>
  </si>
  <si>
    <t>Overall Risk (including mitigation)</t>
  </si>
  <si>
    <t>Citizens</t>
  </si>
  <si>
    <t>PROPOSAL RISK RATING</t>
  </si>
  <si>
    <t>Risk Ranking</t>
  </si>
  <si>
    <t>A6</t>
  </si>
  <si>
    <t>Legal</t>
  </si>
  <si>
    <t>Risk Summary</t>
  </si>
  <si>
    <t>Strategic Context</t>
  </si>
  <si>
    <t>Implementation Complexity</t>
  </si>
  <si>
    <t>Legal Risk</t>
  </si>
  <si>
    <t>#1</t>
  </si>
  <si>
    <t>#2</t>
  </si>
  <si>
    <t>#3</t>
  </si>
  <si>
    <t>#4</t>
  </si>
  <si>
    <t>#5</t>
  </si>
  <si>
    <t>Helper</t>
  </si>
  <si>
    <t>Helper2</t>
  </si>
  <si>
    <t>Raw Rank</t>
  </si>
  <si>
    <t>Helper 3</t>
  </si>
  <si>
    <t>Portfolio</t>
  </si>
  <si>
    <t>Department/PGPA Entity Name</t>
  </si>
  <si>
    <t>Proposal Title</t>
  </si>
  <si>
    <t>Estimated Delivery Date</t>
  </si>
  <si>
    <t>Estimated Total Proposal Cost ($m)</t>
  </si>
  <si>
    <t>Brief Proposal Description</t>
  </si>
  <si>
    <t>Date RPAT Prepared</t>
  </si>
  <si>
    <t>Brief description of authority to bring proposal forward and expected date to go forward</t>
  </si>
  <si>
    <t>If it is a project subject to ICT Investment Approval or Two-Stage Capital Works - when is the next pass or stage?</t>
  </si>
  <si>
    <t>Name of Responsible Minister</t>
  </si>
  <si>
    <t>SRO Name</t>
  </si>
  <si>
    <t>Approved by SRO date</t>
  </si>
  <si>
    <t>Name</t>
  </si>
  <si>
    <t>APS Classification/Job Title</t>
  </si>
  <si>
    <t>Telephone Number</t>
  </si>
  <si>
    <t>Mobile Number</t>
  </si>
  <si>
    <t>Email Address</t>
  </si>
  <si>
    <t>Proposal Manager/Director</t>
  </si>
  <si>
    <t>Senior Responsible Official (SRO) - SES Band 2/3</t>
  </si>
  <si>
    <t>Risk Rating
(select)</t>
  </si>
  <si>
    <t>Residual Risk
(select)</t>
  </si>
  <si>
    <t>http://www.finance.gov.au/sites/default/files/RMG-107R_1.pdf</t>
  </si>
  <si>
    <t>Risk Potential Assessment Tool</t>
  </si>
  <si>
    <t>Please refer to Resource Management Guide 107 for guidance on the Risk Potential Assessment Tool (RPAT)</t>
  </si>
  <si>
    <t xml:space="preserve"> </t>
  </si>
  <si>
    <t>Justification
(insert text)</t>
  </si>
  <si>
    <t>Mitigation
(insert text)</t>
  </si>
  <si>
    <t>Proposal Information (insert text)</t>
  </si>
  <si>
    <t>Contact Details (insert text)</t>
  </si>
  <si>
    <t>Justification
(automatically populates from above)</t>
  </si>
  <si>
    <t>Top 5 Risks
(automatically populates from above)</t>
  </si>
  <si>
    <t xml:space="preserve">     If the Level of Risk (before mitigation) is Medium or above, the completed RPAT must be provided to Finance.</t>
  </si>
  <si>
    <t xml:space="preserve">     Please include the Overall Risk (including mitigation) rating in the Implementation and Delivery section of the NPP. </t>
  </si>
  <si>
    <t xml:space="preserve">     Finance may advise a different Overall Risk rating, as well as whether or not an assurance review is recommended.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</si>
</sst>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ADADC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0" xfId="0" applyBorder="1" applyAlignment="1">
      <alignment vertical="top" wrapText="1"/>
    </xf>
    <xf numFmtId="0" fontId="0" fillId="0" borderId="0" xfId="0" applyBorder="1"/>
    <xf numFmtId="0" fontId="1" fillId="0" borderId="0" xfId="0" applyFont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3" fillId="3" borderId="8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0" fontId="3" fillId="3" borderId="9" xfId="0" applyFont="1" applyFill="1" applyBorder="1"/>
    <xf numFmtId="0" fontId="3" fillId="3" borderId="10" xfId="0" applyFont="1" applyFill="1" applyBorder="1" applyAlignment="1">
      <alignment horizontal="center"/>
    </xf>
    <xf numFmtId="0" fontId="1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1" fillId="2" borderId="14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9" xfId="0" applyBorder="1" applyAlignment="1">
      <alignment vertical="top" wrapText="1"/>
    </xf>
    <xf numFmtId="0" fontId="0" fillId="0" borderId="9" xfId="0" applyBorder="1"/>
    <xf numFmtId="0" fontId="0" fillId="0" borderId="10" xfId="0" applyBorder="1" applyAlignment="1" applyProtection="1">
      <alignment vertical="center"/>
      <protection locked="0"/>
    </xf>
    <xf numFmtId="0" fontId="0" fillId="0" borderId="18" xfId="0" applyBorder="1" applyAlignment="1">
      <alignment horizontal="center" vertical="center"/>
    </xf>
    <xf numFmtId="0" fontId="0" fillId="2" borderId="15" xfId="0" applyFont="1" applyFill="1" applyBorder="1"/>
    <xf numFmtId="0" fontId="1" fillId="2" borderId="16" xfId="0" applyFont="1" applyFill="1" applyBorder="1" applyAlignment="1">
      <alignment vertical="top" wrapText="1"/>
    </xf>
    <xf numFmtId="0" fontId="1" fillId="2" borderId="16" xfId="0" applyFont="1" applyFill="1" applyBorder="1"/>
    <xf numFmtId="0" fontId="1" fillId="2" borderId="17" xfId="0" applyFont="1" applyFill="1" applyBorder="1" applyAlignment="1">
      <alignment vertical="top" wrapText="1"/>
    </xf>
    <xf numFmtId="0" fontId="1" fillId="2" borderId="17" xfId="0" applyFont="1" applyFill="1" applyBorder="1"/>
    <xf numFmtId="0" fontId="1" fillId="2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 vertical="center" wrapText="1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3" fillId="3" borderId="9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/>
    </xf>
    <xf numFmtId="0" fontId="0" fillId="0" borderId="19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6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0" fontId="0" fillId="0" borderId="5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19" xfId="0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19" xfId="0" applyFont="1" applyFill="1" applyBorder="1" applyAlignment="1" applyProtection="1">
      <alignment vertical="center" wrapText="1"/>
      <protection locked="0"/>
    </xf>
    <xf numFmtId="0" fontId="0" fillId="0" borderId="27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5" xfId="0" applyBorder="1" applyAlignment="1" applyProtection="1">
      <alignment vertical="center" wrapText="1"/>
      <protection locked="0"/>
    </xf>
    <xf numFmtId="0" fontId="0" fillId="0" borderId="19" xfId="0" applyFill="1" applyBorder="1" applyAlignment="1">
      <alignment vertical="center" wrapText="1"/>
    </xf>
    <xf numFmtId="0" fontId="0" fillId="0" borderId="27" xfId="0" applyBorder="1" applyAlignment="1" applyProtection="1">
      <alignment vertical="center" wrapText="1"/>
      <protection locked="0"/>
    </xf>
    <xf numFmtId="0" fontId="1" fillId="4" borderId="20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0" fillId="0" borderId="36" xfId="0" applyBorder="1" applyAlignment="1" applyProtection="1">
      <alignment vertical="center" wrapText="1"/>
      <protection locked="0"/>
    </xf>
    <xf numFmtId="0" fontId="1" fillId="2" borderId="23" xfId="0" applyFont="1" applyFill="1" applyBorder="1" applyAlignment="1" applyProtection="1">
      <alignment vertical="center" wrapText="1"/>
      <protection locked="0"/>
    </xf>
    <xf numFmtId="0" fontId="9" fillId="0" borderId="0" xfId="0" applyFont="1" applyBorder="1" applyAlignment="1">
      <alignment horizontal="center"/>
    </xf>
    <xf numFmtId="0" fontId="0" fillId="0" borderId="29" xfId="0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8" fillId="5" borderId="19" xfId="0" applyFont="1" applyFill="1" applyBorder="1" applyAlignment="1">
      <alignment horizontal="left" vertical="top" wrapText="1"/>
    </xf>
    <xf numFmtId="0" fontId="8" fillId="5" borderId="27" xfId="0" applyFont="1" applyFill="1" applyBorder="1" applyAlignment="1">
      <alignment horizontal="left" vertical="top" wrapText="1"/>
    </xf>
    <xf numFmtId="0" fontId="8" fillId="5" borderId="19" xfId="0" applyFont="1" applyFill="1" applyBorder="1" applyAlignment="1">
      <alignment wrapText="1"/>
    </xf>
    <xf numFmtId="0" fontId="0" fillId="5" borderId="34" xfId="0" applyFill="1" applyBorder="1" applyAlignment="1">
      <alignment horizontal="center" vertical="center" wrapText="1"/>
    </xf>
    <xf numFmtId="0" fontId="0" fillId="5" borderId="35" xfId="0" applyFill="1" applyBorder="1" applyAlignment="1">
      <alignment vertical="center" wrapText="1"/>
    </xf>
    <xf numFmtId="0" fontId="0" fillId="5" borderId="22" xfId="0" applyFill="1" applyBorder="1" applyAlignment="1">
      <alignment horizontal="center" vertical="center" wrapText="1"/>
    </xf>
    <xf numFmtId="0" fontId="0" fillId="5" borderId="19" xfId="0" applyFill="1" applyBorder="1" applyAlignment="1">
      <alignment vertical="center" wrapText="1"/>
    </xf>
    <xf numFmtId="0" fontId="0" fillId="5" borderId="22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5" borderId="27" xfId="0" applyFill="1" applyBorder="1" applyAlignment="1">
      <alignment vertical="center" wrapText="1"/>
    </xf>
    <xf numFmtId="0" fontId="0" fillId="5" borderId="22" xfId="0" applyFill="1" applyBorder="1" applyAlignment="1">
      <alignment vertical="center" wrapText="1"/>
    </xf>
    <xf numFmtId="0" fontId="0" fillId="5" borderId="19" xfId="0" applyFill="1" applyBorder="1"/>
    <xf numFmtId="0" fontId="5" fillId="5" borderId="22" xfId="0" applyFont="1" applyFill="1" applyBorder="1" applyAlignment="1">
      <alignment vertical="center" wrapText="1"/>
    </xf>
    <xf numFmtId="0" fontId="5" fillId="5" borderId="24" xfId="0" applyFont="1" applyFill="1" applyBorder="1" applyAlignment="1">
      <alignment vertical="center" wrapText="1"/>
    </xf>
    <xf numFmtId="0" fontId="0" fillId="5" borderId="27" xfId="0" applyFill="1" applyBorder="1"/>
    <xf numFmtId="0" fontId="8" fillId="5" borderId="27" xfId="0" applyFont="1" applyFill="1" applyBorder="1" applyAlignment="1">
      <alignment wrapText="1"/>
    </xf>
    <xf numFmtId="0" fontId="0" fillId="5" borderId="29" xfId="0" applyFill="1" applyBorder="1" applyAlignment="1" applyProtection="1">
      <alignment vertical="center" wrapText="1"/>
      <protection hidden="1"/>
    </xf>
    <xf numFmtId="0" fontId="0" fillId="5" borderId="1" xfId="0" applyFill="1" applyBorder="1" applyAlignment="1" applyProtection="1">
      <alignment vertical="center" wrapText="1"/>
      <protection hidden="1"/>
    </xf>
    <xf numFmtId="0" fontId="0" fillId="5" borderId="30" xfId="0" applyFill="1" applyBorder="1" applyAlignment="1" applyProtection="1">
      <alignment vertical="center" wrapText="1"/>
      <protection hidden="1"/>
    </xf>
    <xf numFmtId="0" fontId="0" fillId="5" borderId="31" xfId="0" applyFill="1" applyBorder="1" applyAlignment="1" applyProtection="1">
      <alignment vertical="center" wrapText="1"/>
      <protection hidden="1"/>
    </xf>
    <xf numFmtId="0" fontId="0" fillId="5" borderId="32" xfId="0" applyFill="1" applyBorder="1" applyAlignment="1" applyProtection="1">
      <alignment vertical="center" wrapText="1"/>
      <protection hidden="1"/>
    </xf>
    <xf numFmtId="0" fontId="0" fillId="5" borderId="33" xfId="0" applyFill="1" applyBorder="1" applyAlignment="1" applyProtection="1">
      <alignment vertical="center" wrapText="1"/>
      <protection hidden="1"/>
    </xf>
    <xf numFmtId="0" fontId="0" fillId="5" borderId="22" xfId="0" applyFill="1" applyBorder="1" applyAlignment="1" applyProtection="1">
      <alignment horizontal="center" vertical="center" wrapText="1"/>
      <protection hidden="1"/>
    </xf>
    <xf numFmtId="0" fontId="0" fillId="5" borderId="19" xfId="0" applyFill="1" applyBorder="1" applyAlignment="1" applyProtection="1">
      <alignment vertical="center" wrapText="1"/>
      <protection hidden="1"/>
    </xf>
    <xf numFmtId="0" fontId="0" fillId="5" borderId="24" xfId="0" applyFill="1" applyBorder="1" applyAlignment="1" applyProtection="1">
      <alignment horizontal="center" vertical="center" wrapText="1"/>
      <protection hidden="1"/>
    </xf>
    <xf numFmtId="0" fontId="0" fillId="5" borderId="27" xfId="0" applyFill="1" applyBorder="1" applyAlignment="1" applyProtection="1">
      <alignment vertical="center" wrapText="1"/>
      <protection hidden="1"/>
    </xf>
    <xf numFmtId="0" fontId="0" fillId="5" borderId="23" xfId="0" applyFill="1" applyBorder="1" applyProtection="1">
      <protection hidden="1"/>
    </xf>
    <xf numFmtId="0" fontId="1" fillId="5" borderId="23" xfId="0" applyFont="1" applyFill="1" applyBorder="1" applyProtection="1">
      <protection hidden="1"/>
    </xf>
    <xf numFmtId="0" fontId="1" fillId="5" borderId="25" xfId="0" applyFont="1" applyFill="1" applyBorder="1" applyProtection="1">
      <protection hidden="1"/>
    </xf>
    <xf numFmtId="0" fontId="0" fillId="0" borderId="23" xfId="0" applyBorder="1" applyAlignment="1" applyProtection="1">
      <alignment vertical="center" wrapText="1"/>
      <protection locked="0" hidden="1"/>
    </xf>
    <xf numFmtId="0" fontId="0" fillId="0" borderId="25" xfId="0" applyBorder="1" applyAlignment="1" applyProtection="1">
      <alignment vertical="center" wrapText="1"/>
      <protection locked="0" hidden="1"/>
    </xf>
    <xf numFmtId="0" fontId="0" fillId="0" borderId="31" xfId="0" applyBorder="1" applyAlignment="1" applyProtection="1">
      <alignment horizontal="left" vertical="top" wrapText="1"/>
      <protection locked="0"/>
    </xf>
    <xf numFmtId="0" fontId="0" fillId="0" borderId="37" xfId="0" applyBorder="1" applyAlignment="1" applyProtection="1">
      <alignment horizontal="left" vertical="top" wrapText="1"/>
      <protection locked="0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29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9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left" vertical="center"/>
    </xf>
    <xf numFmtId="0" fontId="6" fillId="4" borderId="26" xfId="0" applyFont="1" applyFill="1" applyBorder="1" applyAlignment="1">
      <alignment horizontal="left" vertical="center"/>
    </xf>
    <xf numFmtId="0" fontId="6" fillId="4" borderId="21" xfId="0" applyFont="1" applyFill="1" applyBorder="1" applyAlignment="1">
      <alignment horizontal="left" vertical="center"/>
    </xf>
    <xf numFmtId="0" fontId="1" fillId="4" borderId="20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0" fillId="0" borderId="0" xfId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DADADC"/>
      <color rgb="FFD3D2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inance.gov.au/sites/default/files/RMG-107R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"/>
  <sheetViews>
    <sheetView showGridLines="0" showRowColHeaders="0" tabSelected="1" zoomScale="90" zoomScaleNormal="90" workbookViewId="0"/>
  </sheetViews>
  <sheetFormatPr defaultRowHeight="14.3" x14ac:dyDescent="0.25"/>
  <cols>
    <col min="1" max="1" width="2.625" customWidth="1"/>
    <col min="2" max="2" width="6.875" hidden="1" customWidth="1"/>
    <col min="3" max="3" width="6.625" customWidth="1"/>
    <col min="4" max="4" width="31.5" customWidth="1"/>
    <col min="5" max="5" width="6.75" hidden="1" customWidth="1"/>
    <col min="6" max="6" width="14.5" customWidth="1"/>
    <col min="7" max="7" width="77.375" customWidth="1"/>
    <col min="8" max="8" width="5.875" hidden="1" customWidth="1"/>
    <col min="9" max="9" width="9.625" hidden="1" customWidth="1"/>
    <col min="10" max="10" width="16.375" hidden="1" customWidth="1"/>
    <col min="11" max="11" width="8.875" hidden="1" customWidth="1"/>
    <col min="12" max="12" width="9.625" hidden="1" customWidth="1"/>
    <col min="13" max="17" width="8.875" hidden="1" customWidth="1"/>
    <col min="18" max="18" width="56.625" customWidth="1"/>
    <col min="19" max="19" width="17.625" customWidth="1"/>
  </cols>
  <sheetData>
    <row r="1" spans="3:10" ht="26.35" customHeight="1" x14ac:dyDescent="0.4">
      <c r="C1" s="121" t="s">
        <v>94</v>
      </c>
      <c r="D1" s="121"/>
      <c r="E1" s="121"/>
      <c r="F1" s="121"/>
      <c r="G1" s="121"/>
      <c r="H1" s="121"/>
      <c r="I1" s="121"/>
      <c r="J1" s="121"/>
    </row>
    <row r="2" spans="3:10" ht="16.149999999999999" customHeight="1" x14ac:dyDescent="0.4">
      <c r="C2" s="131" t="s">
        <v>95</v>
      </c>
      <c r="D2" s="132"/>
      <c r="E2" s="132"/>
      <c r="F2" s="132"/>
      <c r="G2" s="132"/>
      <c r="H2" s="77"/>
      <c r="I2" s="77"/>
      <c r="J2" s="77"/>
    </row>
    <row r="3" spans="3:10" ht="16.149999999999999" customHeight="1" x14ac:dyDescent="0.4">
      <c r="C3" s="133" t="s">
        <v>93</v>
      </c>
      <c r="D3" s="133"/>
      <c r="E3" s="133"/>
      <c r="F3" s="133"/>
      <c r="G3" s="133"/>
      <c r="H3" s="77"/>
      <c r="I3" s="77"/>
      <c r="J3" s="77"/>
    </row>
    <row r="4" spans="3:10" s="1" customFormat="1" ht="10.199999999999999" customHeight="1" thickBot="1" x14ac:dyDescent="0.3">
      <c r="C4" s="55"/>
      <c r="D4" s="55"/>
      <c r="E4" s="56"/>
      <c r="F4" s="56"/>
      <c r="G4" s="56"/>
    </row>
    <row r="5" spans="3:10" s="1" customFormat="1" ht="16.3" x14ac:dyDescent="0.25">
      <c r="C5" s="129" t="s">
        <v>99</v>
      </c>
      <c r="D5" s="130"/>
      <c r="E5" s="52"/>
      <c r="F5" s="52"/>
      <c r="G5" s="53"/>
    </row>
    <row r="6" spans="3:10" s="1" customFormat="1" ht="14.45" customHeight="1" x14ac:dyDescent="0.25">
      <c r="C6" s="50"/>
      <c r="D6" s="80" t="s">
        <v>72</v>
      </c>
      <c r="F6" s="117"/>
      <c r="G6" s="118"/>
    </row>
    <row r="7" spans="3:10" s="1" customFormat="1" ht="14.45" customHeight="1" x14ac:dyDescent="0.25">
      <c r="C7" s="50"/>
      <c r="D7" s="80" t="s">
        <v>73</v>
      </c>
      <c r="F7" s="119"/>
      <c r="G7" s="120"/>
    </row>
    <row r="8" spans="3:10" s="1" customFormat="1" ht="14.45" customHeight="1" x14ac:dyDescent="0.25">
      <c r="C8" s="50"/>
      <c r="D8" s="80" t="s">
        <v>74</v>
      </c>
      <c r="F8" s="119"/>
      <c r="G8" s="120"/>
    </row>
    <row r="9" spans="3:10" s="1" customFormat="1" ht="14.45" customHeight="1" x14ac:dyDescent="0.25">
      <c r="C9" s="50"/>
      <c r="D9" s="80" t="s">
        <v>75</v>
      </c>
      <c r="F9" s="119"/>
      <c r="G9" s="120"/>
    </row>
    <row r="10" spans="3:10" s="1" customFormat="1" ht="14.45" customHeight="1" x14ac:dyDescent="0.25">
      <c r="C10" s="50"/>
      <c r="D10" s="80" t="s">
        <v>76</v>
      </c>
      <c r="F10" s="119"/>
      <c r="G10" s="120"/>
    </row>
    <row r="11" spans="3:10" s="1" customFormat="1" ht="104.95" customHeight="1" x14ac:dyDescent="0.25">
      <c r="C11" s="50"/>
      <c r="D11" s="80" t="s">
        <v>77</v>
      </c>
      <c r="F11" s="119"/>
      <c r="G11" s="120"/>
    </row>
    <row r="12" spans="3:10" s="1" customFormat="1" ht="14.45" customHeight="1" x14ac:dyDescent="0.25">
      <c r="C12" s="50"/>
      <c r="D12" s="80" t="s">
        <v>78</v>
      </c>
      <c r="F12" s="119"/>
      <c r="G12" s="120"/>
    </row>
    <row r="13" spans="3:10" s="1" customFormat="1" ht="46.55" customHeight="1" x14ac:dyDescent="0.25">
      <c r="C13" s="50"/>
      <c r="D13" s="80" t="s">
        <v>79</v>
      </c>
      <c r="F13" s="119"/>
      <c r="G13" s="120"/>
    </row>
    <row r="14" spans="3:10" s="1" customFormat="1" ht="57.1" x14ac:dyDescent="0.25">
      <c r="C14" s="50"/>
      <c r="D14" s="80" t="s">
        <v>80</v>
      </c>
      <c r="F14" s="119"/>
      <c r="G14" s="120"/>
    </row>
    <row r="15" spans="3:10" s="1" customFormat="1" ht="14.45" customHeight="1" x14ac:dyDescent="0.25">
      <c r="C15" s="50"/>
      <c r="D15" s="80" t="s">
        <v>81</v>
      </c>
      <c r="F15" s="119"/>
      <c r="G15" s="120"/>
    </row>
    <row r="16" spans="3:10" s="1" customFormat="1" ht="14.45" customHeight="1" x14ac:dyDescent="0.25">
      <c r="C16" s="50"/>
      <c r="D16" s="80" t="s">
        <v>82</v>
      </c>
      <c r="F16" s="119"/>
      <c r="G16" s="120"/>
    </row>
    <row r="17" spans="3:10" s="1" customFormat="1" ht="14.45" customHeight="1" thickBot="1" x14ac:dyDescent="0.3">
      <c r="C17" s="51"/>
      <c r="D17" s="81" t="s">
        <v>83</v>
      </c>
      <c r="E17" s="22"/>
      <c r="F17" s="112"/>
      <c r="G17" s="113"/>
    </row>
    <row r="18" spans="3:10" s="1" customFormat="1" ht="15.65" customHeight="1" thickBot="1" x14ac:dyDescent="0.3"/>
    <row r="19" spans="3:10" s="1" customFormat="1" ht="14.45" customHeight="1" x14ac:dyDescent="0.25">
      <c r="C19" s="129" t="s">
        <v>100</v>
      </c>
      <c r="D19" s="130"/>
      <c r="E19" s="52"/>
      <c r="F19" s="52"/>
      <c r="G19" s="53"/>
    </row>
    <row r="20" spans="3:10" s="1" customFormat="1" ht="14.45" customHeight="1" x14ac:dyDescent="0.25">
      <c r="C20" s="114" t="s">
        <v>90</v>
      </c>
      <c r="D20" s="115"/>
      <c r="E20" s="115"/>
      <c r="F20" s="115"/>
      <c r="G20" s="116"/>
    </row>
    <row r="21" spans="3:10" s="1" customFormat="1" ht="14.45" customHeight="1" x14ac:dyDescent="0.25">
      <c r="C21" s="50"/>
      <c r="D21" s="82" t="s">
        <v>84</v>
      </c>
      <c r="E21" s="49"/>
      <c r="F21" s="117"/>
      <c r="G21" s="118"/>
    </row>
    <row r="22" spans="3:10" s="1" customFormat="1" ht="14.45" customHeight="1" x14ac:dyDescent="0.25">
      <c r="C22" s="50"/>
      <c r="D22" s="82" t="s">
        <v>85</v>
      </c>
      <c r="E22" s="49"/>
      <c r="F22" s="117"/>
      <c r="G22" s="118"/>
    </row>
    <row r="23" spans="3:10" s="1" customFormat="1" ht="14.45" customHeight="1" x14ac:dyDescent="0.25">
      <c r="C23" s="50"/>
      <c r="D23" s="82" t="s">
        <v>86</v>
      </c>
      <c r="E23" s="49"/>
      <c r="F23" s="117"/>
      <c r="G23" s="118"/>
    </row>
    <row r="24" spans="3:10" s="1" customFormat="1" ht="14.45" customHeight="1" x14ac:dyDescent="0.25">
      <c r="C24" s="50"/>
      <c r="D24" s="82" t="s">
        <v>87</v>
      </c>
      <c r="E24" s="49"/>
      <c r="F24" s="117"/>
      <c r="G24" s="118"/>
    </row>
    <row r="25" spans="3:10" s="1" customFormat="1" ht="14.45" customHeight="1" x14ac:dyDescent="0.25">
      <c r="C25" s="50"/>
      <c r="D25" s="82" t="s">
        <v>88</v>
      </c>
      <c r="E25" s="49"/>
      <c r="F25" s="117"/>
      <c r="G25" s="118"/>
    </row>
    <row r="26" spans="3:10" s="1" customFormat="1" ht="14.45" customHeight="1" x14ac:dyDescent="0.25">
      <c r="C26" s="114" t="s">
        <v>89</v>
      </c>
      <c r="D26" s="115"/>
      <c r="E26" s="115"/>
      <c r="F26" s="115"/>
      <c r="G26" s="116"/>
    </row>
    <row r="27" spans="3:10" s="1" customFormat="1" ht="14.45" customHeight="1" x14ac:dyDescent="0.25">
      <c r="C27" s="50"/>
      <c r="D27" s="82" t="s">
        <v>84</v>
      </c>
      <c r="E27" s="49"/>
      <c r="F27" s="117"/>
      <c r="G27" s="118"/>
    </row>
    <row r="28" spans="3:10" s="1" customFormat="1" ht="14.45" customHeight="1" x14ac:dyDescent="0.25">
      <c r="C28" s="50"/>
      <c r="D28" s="82" t="s">
        <v>85</v>
      </c>
      <c r="E28" s="49"/>
      <c r="F28" s="119"/>
      <c r="G28" s="120"/>
    </row>
    <row r="29" spans="3:10" s="1" customFormat="1" ht="14.45" customHeight="1" x14ac:dyDescent="0.25">
      <c r="C29" s="50"/>
      <c r="D29" s="82" t="s">
        <v>86</v>
      </c>
      <c r="E29" s="49"/>
      <c r="F29" s="119"/>
      <c r="G29" s="120"/>
    </row>
    <row r="30" spans="3:10" s="1" customFormat="1" ht="14.45" customHeight="1" x14ac:dyDescent="0.25">
      <c r="C30" s="50"/>
      <c r="D30" s="82" t="s">
        <v>87</v>
      </c>
      <c r="E30" s="49"/>
      <c r="F30" s="119"/>
      <c r="G30" s="120"/>
    </row>
    <row r="31" spans="3:10" s="1" customFormat="1" ht="14.45" customHeight="1" thickBot="1" x14ac:dyDescent="0.3">
      <c r="C31" s="51"/>
      <c r="D31" s="96" t="s">
        <v>88</v>
      </c>
      <c r="E31" s="54"/>
      <c r="F31" s="112"/>
      <c r="G31" s="113"/>
    </row>
    <row r="32" spans="3:10" ht="15.65" customHeight="1" thickBot="1" x14ac:dyDescent="0.5">
      <c r="C32" s="44"/>
      <c r="D32" s="44"/>
      <c r="E32" s="44"/>
      <c r="F32" s="44"/>
      <c r="G32" s="44"/>
      <c r="H32" s="44"/>
      <c r="I32" s="44"/>
      <c r="J32" s="44"/>
    </row>
    <row r="33" spans="2:19" s="3" customFormat="1" ht="30.1" customHeight="1" x14ac:dyDescent="0.25">
      <c r="B33" s="4" t="s">
        <v>56</v>
      </c>
      <c r="C33" s="71" t="s">
        <v>49</v>
      </c>
      <c r="D33" s="72" t="s">
        <v>48</v>
      </c>
      <c r="E33" s="72" t="s">
        <v>33</v>
      </c>
      <c r="F33" s="72" t="s">
        <v>91</v>
      </c>
      <c r="G33" s="73" t="s">
        <v>97</v>
      </c>
      <c r="H33" s="5" t="s">
        <v>32</v>
      </c>
      <c r="I33" s="13" t="s">
        <v>35</v>
      </c>
      <c r="J33" s="13" t="s">
        <v>51</v>
      </c>
      <c r="K33" s="5" t="s">
        <v>32</v>
      </c>
      <c r="L33" s="5" t="s">
        <v>35</v>
      </c>
      <c r="M33" s="17" t="s">
        <v>70</v>
      </c>
      <c r="N33" s="17" t="s">
        <v>68</v>
      </c>
      <c r="O33" s="17" t="s">
        <v>69</v>
      </c>
      <c r="P33" s="17" t="s">
        <v>71</v>
      </c>
      <c r="R33" s="46"/>
    </row>
    <row r="34" spans="2:19" ht="114.65" customHeight="1" x14ac:dyDescent="0.25">
      <c r="B34" s="57">
        <f>RANK(P34,($P$34:$P$40,$P$43:$P$56),1)</f>
        <v>1</v>
      </c>
      <c r="C34" s="83" t="s">
        <v>40</v>
      </c>
      <c r="D34" s="84" t="s">
        <v>1</v>
      </c>
      <c r="E34" s="67">
        <v>3</v>
      </c>
      <c r="F34" s="68" t="s">
        <v>46</v>
      </c>
      <c r="G34" s="75" t="s">
        <v>96</v>
      </c>
      <c r="H34" s="34">
        <f t="shared" ref="H34:H56" si="0">IF(F34="Very High",7,IF(F34="High",5,IF(F34="Medium",3,IF(F34="Low",1,IF(F34="Very Low",0,"ERROR")))))</f>
        <v>0</v>
      </c>
      <c r="I34" s="15">
        <f>E34*H34</f>
        <v>0</v>
      </c>
      <c r="J34" s="15" t="str">
        <f>IF($B34&lt;6,VLOOKUP($B34,$B$62:$S$67,18,FALSE),F34)</f>
        <v>Very Low</v>
      </c>
      <c r="K34" s="2">
        <f>IF(J34="Very High",7,IF(J34="High",5,IF(J34="Medium",3,IF(J34="Low",1,IF(J34="Very Low",0,"ERROR")))))</f>
        <v>0</v>
      </c>
      <c r="L34" s="2">
        <f t="shared" ref="L34:L40" si="1">E34*K34</f>
        <v>0</v>
      </c>
      <c r="M34" s="19">
        <f>RANK(H34,($H$34:$H$40,$H$43:$H$56),0)</f>
        <v>1</v>
      </c>
      <c r="N34" s="19">
        <v>1</v>
      </c>
      <c r="O34" s="19">
        <f>N34/22</f>
        <v>4.5454545454545456E-2</v>
      </c>
      <c r="P34" s="19">
        <f>M34+O34</f>
        <v>1.0454545454545454</v>
      </c>
      <c r="Q34" t="s">
        <v>46</v>
      </c>
    </row>
    <row r="35" spans="2:19" ht="114.65" customHeight="1" x14ac:dyDescent="0.25">
      <c r="B35" s="57">
        <f>RANK(P35,($P$34:$P$40,$P$43:$P$56),1)</f>
        <v>2</v>
      </c>
      <c r="C35" s="85" t="s">
        <v>41</v>
      </c>
      <c r="D35" s="86" t="s">
        <v>2</v>
      </c>
      <c r="E35" s="63">
        <v>2</v>
      </c>
      <c r="F35" s="60" t="s">
        <v>46</v>
      </c>
      <c r="G35" s="61" t="s">
        <v>96</v>
      </c>
      <c r="H35" s="34">
        <f t="shared" si="0"/>
        <v>0</v>
      </c>
      <c r="I35" s="15">
        <f t="shared" ref="I35:I40" si="2">E35*H35</f>
        <v>0</v>
      </c>
      <c r="J35" s="15" t="str">
        <f t="shared" ref="J35:J40" si="3">IF($B35&lt;6,VLOOKUP($B35,$B$62:$S$67,18,FALSE),F35)</f>
        <v>Very Low</v>
      </c>
      <c r="K35" s="2">
        <f t="shared" ref="K35:K40" si="4">IF(J35="Very High",7,IF(J35="High",5,IF(J35="Medium",3,IF(J35="Low",1,IF(J35="Very Low",0,"ERROR")))))</f>
        <v>0</v>
      </c>
      <c r="L35" s="2">
        <f t="shared" si="1"/>
        <v>0</v>
      </c>
      <c r="M35" s="19">
        <f>RANK(H35,($H$34:$H$40,$H$43:$H$56),0)</f>
        <v>1</v>
      </c>
      <c r="N35" s="19">
        <v>2</v>
      </c>
      <c r="O35" s="19">
        <f t="shared" ref="O35:O40" si="5">N35/22</f>
        <v>9.0909090909090912E-2</v>
      </c>
      <c r="P35" s="19">
        <f t="shared" ref="P35:P40" si="6">M35+O35</f>
        <v>1.0909090909090908</v>
      </c>
      <c r="Q35" s="2" t="s">
        <v>39</v>
      </c>
    </row>
    <row r="36" spans="2:19" ht="114.65" customHeight="1" x14ac:dyDescent="0.25">
      <c r="B36" s="57">
        <f>RANK(P36,($P$34:$P$40,$P$43:$P$56),1)</f>
        <v>3</v>
      </c>
      <c r="C36" s="85" t="s">
        <v>42</v>
      </c>
      <c r="D36" s="86" t="s">
        <v>54</v>
      </c>
      <c r="E36" s="63">
        <v>2</v>
      </c>
      <c r="F36" s="60" t="s">
        <v>46</v>
      </c>
      <c r="G36" s="61" t="s">
        <v>96</v>
      </c>
      <c r="H36" s="34">
        <f t="shared" si="0"/>
        <v>0</v>
      </c>
      <c r="I36" s="15">
        <f t="shared" si="2"/>
        <v>0</v>
      </c>
      <c r="J36" s="15" t="str">
        <f t="shared" si="3"/>
        <v>Very Low</v>
      </c>
      <c r="K36" s="2">
        <f t="shared" si="4"/>
        <v>0</v>
      </c>
      <c r="L36" s="2">
        <f t="shared" si="1"/>
        <v>0</v>
      </c>
      <c r="M36" s="19">
        <f>RANK(H36,($H$34:$H$40,$H$43:$H$56),0)</f>
        <v>1</v>
      </c>
      <c r="N36" s="19">
        <v>3</v>
      </c>
      <c r="O36" s="19">
        <f t="shared" si="5"/>
        <v>0.13636363636363635</v>
      </c>
      <c r="P36" s="19">
        <f t="shared" si="6"/>
        <v>1.1363636363636362</v>
      </c>
      <c r="Q36" s="2" t="s">
        <v>38</v>
      </c>
    </row>
    <row r="37" spans="2:19" ht="114.65" customHeight="1" x14ac:dyDescent="0.25">
      <c r="B37" s="57">
        <f>RANK(P37,($P$34:$P$40,$P$43:$P$56),1)</f>
        <v>4</v>
      </c>
      <c r="C37" s="85" t="s">
        <v>43</v>
      </c>
      <c r="D37" s="86" t="s">
        <v>3</v>
      </c>
      <c r="E37" s="63">
        <v>2</v>
      </c>
      <c r="F37" s="60" t="s">
        <v>46</v>
      </c>
      <c r="G37" s="61" t="s">
        <v>96</v>
      </c>
      <c r="H37" s="34">
        <f t="shared" si="0"/>
        <v>0</v>
      </c>
      <c r="I37" s="15">
        <f t="shared" si="2"/>
        <v>0</v>
      </c>
      <c r="J37" s="15" t="str">
        <f t="shared" si="3"/>
        <v>Very Low</v>
      </c>
      <c r="K37" s="2">
        <f t="shared" si="4"/>
        <v>0</v>
      </c>
      <c r="L37" s="2">
        <f t="shared" si="1"/>
        <v>0</v>
      </c>
      <c r="M37" s="19">
        <f>RANK(H37,($H$34:$H$40,$H$43:$H$56),0)</f>
        <v>1</v>
      </c>
      <c r="N37" s="19">
        <v>4</v>
      </c>
      <c r="O37" s="19">
        <f t="shared" si="5"/>
        <v>0.18181818181818182</v>
      </c>
      <c r="P37" s="19">
        <f t="shared" si="6"/>
        <v>1.1818181818181819</v>
      </c>
      <c r="Q37" s="2" t="s">
        <v>37</v>
      </c>
    </row>
    <row r="38" spans="2:19" ht="114.65" customHeight="1" x14ac:dyDescent="0.25">
      <c r="B38" s="57">
        <f>RANK(P38,($P$34:$P$40,$P$43:$P$56),1)</f>
        <v>5</v>
      </c>
      <c r="C38" s="85" t="s">
        <v>44</v>
      </c>
      <c r="D38" s="86" t="s">
        <v>4</v>
      </c>
      <c r="E38" s="63">
        <v>2</v>
      </c>
      <c r="F38" s="60" t="s">
        <v>46</v>
      </c>
      <c r="G38" s="61" t="s">
        <v>96</v>
      </c>
      <c r="H38" s="34">
        <f t="shared" si="0"/>
        <v>0</v>
      </c>
      <c r="I38" s="15">
        <f t="shared" si="2"/>
        <v>0</v>
      </c>
      <c r="J38" s="15" t="str">
        <f t="shared" si="3"/>
        <v>Very Low</v>
      </c>
      <c r="K38" s="2">
        <f t="shared" si="4"/>
        <v>0</v>
      </c>
      <c r="L38" s="2">
        <f t="shared" si="1"/>
        <v>0</v>
      </c>
      <c r="M38" s="19">
        <f>RANK(H38,($H$34:$H$40,$H$43:$H$56),0)</f>
        <v>1</v>
      </c>
      <c r="N38" s="19">
        <v>5</v>
      </c>
      <c r="O38" s="19">
        <f t="shared" si="5"/>
        <v>0.22727272727272727</v>
      </c>
      <c r="P38" s="19">
        <f t="shared" si="6"/>
        <v>1.2272727272727273</v>
      </c>
      <c r="Q38" s="2" t="s">
        <v>45</v>
      </c>
    </row>
    <row r="39" spans="2:19" ht="114.65" customHeight="1" x14ac:dyDescent="0.25">
      <c r="B39" s="57">
        <f>RANK(P39,($P$34:$P$40,$P$43:$P$56),1)</f>
        <v>6</v>
      </c>
      <c r="C39" s="85" t="s">
        <v>57</v>
      </c>
      <c r="D39" s="86" t="s">
        <v>58</v>
      </c>
      <c r="E39" s="69">
        <v>1</v>
      </c>
      <c r="F39" s="60" t="s">
        <v>46</v>
      </c>
      <c r="G39" s="61" t="s">
        <v>96</v>
      </c>
      <c r="H39" s="34">
        <f t="shared" ref="H39" si="7">IF(F39="Very High",7,IF(F39="High",5,IF(F39="Medium",3,IF(F39="Low",1,IF(F39="Very Low",0,"ERROR")))))</f>
        <v>0</v>
      </c>
      <c r="I39" s="15">
        <f t="shared" ref="I39" si="8">E39*H39</f>
        <v>0</v>
      </c>
      <c r="J39" s="15" t="str">
        <f t="shared" si="3"/>
        <v>Very Low</v>
      </c>
      <c r="K39" s="2">
        <f t="shared" ref="K39" si="9">IF(J39="Very High",7,IF(J39="High",5,IF(J39="Medium",3,IF(J39="Low",1,IF(J39="Very Low",0,"ERROR")))))</f>
        <v>0</v>
      </c>
      <c r="L39" s="2">
        <f t="shared" si="1"/>
        <v>0</v>
      </c>
      <c r="M39" s="19">
        <f>RANK(H39,($H$34:$H$40,$H$43:$H$56),0)</f>
        <v>1</v>
      </c>
      <c r="N39" s="19">
        <v>6</v>
      </c>
      <c r="O39" s="19">
        <f t="shared" si="5"/>
        <v>0.27272727272727271</v>
      </c>
      <c r="P39" s="19">
        <f t="shared" si="6"/>
        <v>1.2727272727272727</v>
      </c>
      <c r="S39" s="2"/>
    </row>
    <row r="40" spans="2:19" ht="114.65" customHeight="1" x14ac:dyDescent="0.25">
      <c r="B40" s="57">
        <f>RANK(P40,($P$34:$P$40,$P$43:$P$56),1)</f>
        <v>7</v>
      </c>
      <c r="C40" s="85" t="s">
        <v>50</v>
      </c>
      <c r="D40" s="86" t="s">
        <v>0</v>
      </c>
      <c r="E40" s="63">
        <v>1</v>
      </c>
      <c r="F40" s="60" t="s">
        <v>46</v>
      </c>
      <c r="G40" s="61" t="s">
        <v>96</v>
      </c>
      <c r="H40" s="34">
        <f t="shared" si="0"/>
        <v>0</v>
      </c>
      <c r="I40" s="15">
        <f t="shared" si="2"/>
        <v>0</v>
      </c>
      <c r="J40" s="15" t="str">
        <f t="shared" si="3"/>
        <v>Very Low</v>
      </c>
      <c r="K40" s="2">
        <f t="shared" si="4"/>
        <v>0</v>
      </c>
      <c r="L40" s="2">
        <f t="shared" si="1"/>
        <v>0</v>
      </c>
      <c r="M40" s="19">
        <f>RANK(H40,($H$34:$H$40,$H$43:$H$56),0)</f>
        <v>1</v>
      </c>
      <c r="N40" s="19">
        <v>7</v>
      </c>
      <c r="O40" s="19">
        <f t="shared" si="5"/>
        <v>0.31818181818181818</v>
      </c>
      <c r="P40" s="19">
        <f t="shared" si="6"/>
        <v>1.3181818181818181</v>
      </c>
    </row>
    <row r="41" spans="2:19" ht="114.65" hidden="1" customHeight="1" x14ac:dyDescent="0.25">
      <c r="B41" s="58"/>
      <c r="C41" s="87"/>
      <c r="D41" s="88" t="s">
        <v>36</v>
      </c>
      <c r="E41" s="64"/>
      <c r="F41" s="65" t="str">
        <f>IF(I41&lt;16,"Very Low",IF(I41&lt;26,"Low",IF(I41&lt;36,"Medium",IF(I41&lt;50,"High",IF(I41&lt;99,"Very High","ERROR")))))</f>
        <v>Very Low</v>
      </c>
      <c r="G41" s="76"/>
      <c r="H41" s="40"/>
      <c r="I41" s="41">
        <f>SUM(I34:I40)</f>
        <v>0</v>
      </c>
      <c r="J41" s="39" t="str">
        <f>IF(L41&lt;16,"Very Low",IF(L41&lt;26,"Low",IF(L41&lt;36,"Medium",IF(L41&lt;50,"High",IF(L41&lt;99,"Very High","ERROR")))))</f>
        <v>Very Low</v>
      </c>
      <c r="K41" s="14"/>
      <c r="L41" s="14">
        <f>SUM(L34:L40)</f>
        <v>0</v>
      </c>
      <c r="M41" s="20"/>
      <c r="N41" s="20"/>
      <c r="O41" s="20"/>
      <c r="P41" s="33"/>
    </row>
    <row r="42" spans="2:19" ht="114.65" hidden="1" customHeight="1" x14ac:dyDescent="0.25">
      <c r="B42" s="57"/>
      <c r="C42" s="85"/>
      <c r="D42" s="86"/>
      <c r="E42" s="63"/>
      <c r="F42" s="60"/>
      <c r="G42" s="61"/>
      <c r="H42" s="34"/>
      <c r="I42" s="15"/>
      <c r="J42" s="15"/>
      <c r="K42" s="2"/>
      <c r="L42" s="2"/>
      <c r="M42" s="19"/>
      <c r="N42" s="19"/>
      <c r="O42" s="19"/>
      <c r="P42" s="19"/>
    </row>
    <row r="43" spans="2:19" ht="114.65" customHeight="1" x14ac:dyDescent="0.25">
      <c r="B43" s="57">
        <f>RANK(P43,($P$34:$P$40,$P$43:$P$56),1)</f>
        <v>8</v>
      </c>
      <c r="C43" s="85" t="s">
        <v>5</v>
      </c>
      <c r="D43" s="86" t="s">
        <v>28</v>
      </c>
      <c r="E43" s="63">
        <v>1</v>
      </c>
      <c r="F43" s="60" t="s">
        <v>46</v>
      </c>
      <c r="G43" s="61" t="s">
        <v>96</v>
      </c>
      <c r="H43" s="35">
        <f t="shared" si="0"/>
        <v>0</v>
      </c>
      <c r="I43" s="16">
        <f>E43*H43</f>
        <v>0</v>
      </c>
      <c r="J43" s="16" t="str">
        <f>IF($B43&lt;6,VLOOKUP($B43,$B$62:$S$67,18,FALSE),F43)</f>
        <v>Very Low</v>
      </c>
      <c r="K43" s="2">
        <f>IF(J43="Very High",7,IF(J43="High",5,IF(J43="Medium",3,IF(J43="Low",1,IF(J43="Very Low",0,"ERROR")))))</f>
        <v>0</v>
      </c>
      <c r="L43" s="2">
        <f t="shared" ref="L43:L56" si="10">E43*K43</f>
        <v>0</v>
      </c>
      <c r="M43" s="19">
        <f>RANK(H43,($H$34:$H$40,$H$43:$H$56),0)</f>
        <v>1</v>
      </c>
      <c r="N43" s="19">
        <v>8</v>
      </c>
      <c r="O43" s="19">
        <f t="shared" ref="O43:O56" si="11">N43/22</f>
        <v>0.36363636363636365</v>
      </c>
      <c r="P43" s="19">
        <f t="shared" ref="P43:P56" si="12">M43+O43</f>
        <v>1.3636363636363638</v>
      </c>
    </row>
    <row r="44" spans="2:19" ht="114.65" customHeight="1" x14ac:dyDescent="0.25">
      <c r="B44" s="57">
        <f>RANK(P44,($P$34:$P$40,$P$43:$P$56),1)</f>
        <v>9</v>
      </c>
      <c r="C44" s="85" t="s">
        <v>6</v>
      </c>
      <c r="D44" s="86" t="s">
        <v>7</v>
      </c>
      <c r="E44" s="63">
        <v>1</v>
      </c>
      <c r="F44" s="60" t="s">
        <v>46</v>
      </c>
      <c r="G44" s="61" t="s">
        <v>96</v>
      </c>
      <c r="H44" s="35">
        <f t="shared" si="0"/>
        <v>0</v>
      </c>
      <c r="I44" s="16">
        <f t="shared" ref="I44:I56" si="13">E44*H44</f>
        <v>0</v>
      </c>
      <c r="J44" s="16" t="str">
        <f t="shared" ref="J44:J56" si="14">IF($B44&lt;6,VLOOKUP($B44,$B$62:$S$67,18,FALSE),F44)</f>
        <v>Very Low</v>
      </c>
      <c r="K44" s="2">
        <f t="shared" ref="K44:K56" si="15">IF(J44="Very High",7,IF(J44="High",5,IF(J44="Medium",3,IF(J44="Low",1,IF(J44="Very Low",0,"ERROR")))))</f>
        <v>0</v>
      </c>
      <c r="L44" s="2">
        <f t="shared" si="10"/>
        <v>0</v>
      </c>
      <c r="M44" s="19">
        <f>RANK(H44,($H$34:$H$40,$H$43:$H$56),0)</f>
        <v>1</v>
      </c>
      <c r="N44" s="19">
        <v>9</v>
      </c>
      <c r="O44" s="19">
        <f t="shared" si="11"/>
        <v>0.40909090909090912</v>
      </c>
      <c r="P44" s="19">
        <f t="shared" si="12"/>
        <v>1.4090909090909092</v>
      </c>
    </row>
    <row r="45" spans="2:19" ht="114.65" customHeight="1" x14ac:dyDescent="0.25">
      <c r="B45" s="57">
        <f>RANK(P45,($P$34:$P$40,$P$43:$P$56),1)</f>
        <v>10</v>
      </c>
      <c r="C45" s="85" t="s">
        <v>8</v>
      </c>
      <c r="D45" s="86" t="s">
        <v>30</v>
      </c>
      <c r="E45" s="63">
        <v>1</v>
      </c>
      <c r="F45" s="60" t="s">
        <v>46</v>
      </c>
      <c r="G45" s="61" t="s">
        <v>96</v>
      </c>
      <c r="H45" s="35">
        <f t="shared" si="0"/>
        <v>0</v>
      </c>
      <c r="I45" s="16">
        <f t="shared" si="13"/>
        <v>0</v>
      </c>
      <c r="J45" s="16" t="str">
        <f t="shared" si="14"/>
        <v>Very Low</v>
      </c>
      <c r="K45" s="2">
        <f t="shared" si="15"/>
        <v>0</v>
      </c>
      <c r="L45" s="2">
        <f t="shared" si="10"/>
        <v>0</v>
      </c>
      <c r="M45" s="19">
        <f>RANK(H45,($H$34:$H$40,$H$43:$H$56),0)</f>
        <v>1</v>
      </c>
      <c r="N45" s="19">
        <v>10</v>
      </c>
      <c r="O45" s="19">
        <f t="shared" si="11"/>
        <v>0.45454545454545453</v>
      </c>
      <c r="P45" s="19">
        <f t="shared" si="12"/>
        <v>1.4545454545454546</v>
      </c>
    </row>
    <row r="46" spans="2:19" ht="114.65" customHeight="1" x14ac:dyDescent="0.25">
      <c r="B46" s="57">
        <f>RANK(P46,($P$34:$P$40,$P$43:$P$56),1)</f>
        <v>11</v>
      </c>
      <c r="C46" s="85" t="s">
        <v>9</v>
      </c>
      <c r="D46" s="86" t="s">
        <v>10</v>
      </c>
      <c r="E46" s="63">
        <v>1</v>
      </c>
      <c r="F46" s="60" t="s">
        <v>46</v>
      </c>
      <c r="G46" s="61" t="s">
        <v>96</v>
      </c>
      <c r="H46" s="35">
        <f t="shared" si="0"/>
        <v>0</v>
      </c>
      <c r="I46" s="16">
        <f t="shared" si="13"/>
        <v>0</v>
      </c>
      <c r="J46" s="16" t="str">
        <f t="shared" si="14"/>
        <v>Very Low</v>
      </c>
      <c r="K46" s="2">
        <f t="shared" si="15"/>
        <v>0</v>
      </c>
      <c r="L46" s="2">
        <f t="shared" si="10"/>
        <v>0</v>
      </c>
      <c r="M46" s="19">
        <f>RANK(H46,($H$34:$H$40,$H$43:$H$56),0)</f>
        <v>1</v>
      </c>
      <c r="N46" s="19">
        <v>11</v>
      </c>
      <c r="O46" s="19">
        <f t="shared" si="11"/>
        <v>0.5</v>
      </c>
      <c r="P46" s="19">
        <f t="shared" si="12"/>
        <v>1.5</v>
      </c>
    </row>
    <row r="47" spans="2:19" ht="114.65" customHeight="1" x14ac:dyDescent="0.25">
      <c r="B47" s="57">
        <f>RANK(P47,($P$34:$P$40,$P$43:$P$56),1)</f>
        <v>12</v>
      </c>
      <c r="C47" s="85" t="s">
        <v>11</v>
      </c>
      <c r="D47" s="86" t="s">
        <v>29</v>
      </c>
      <c r="E47" s="63">
        <v>1</v>
      </c>
      <c r="F47" s="60" t="s">
        <v>46</v>
      </c>
      <c r="G47" s="61" t="s">
        <v>96</v>
      </c>
      <c r="H47" s="35">
        <f t="shared" si="0"/>
        <v>0</v>
      </c>
      <c r="I47" s="16">
        <f t="shared" si="13"/>
        <v>0</v>
      </c>
      <c r="J47" s="16" t="str">
        <f t="shared" si="14"/>
        <v>Very Low</v>
      </c>
      <c r="K47" s="2">
        <f t="shared" si="15"/>
        <v>0</v>
      </c>
      <c r="L47" s="2">
        <f t="shared" si="10"/>
        <v>0</v>
      </c>
      <c r="M47" s="19">
        <f>RANK(H47,($H$34:$H$40,$H$43:$H$56),0)</f>
        <v>1</v>
      </c>
      <c r="N47" s="19">
        <v>12</v>
      </c>
      <c r="O47" s="19">
        <f t="shared" si="11"/>
        <v>0.54545454545454541</v>
      </c>
      <c r="P47" s="19">
        <f t="shared" si="12"/>
        <v>1.5454545454545454</v>
      </c>
    </row>
    <row r="48" spans="2:19" ht="114.65" customHeight="1" x14ac:dyDescent="0.25">
      <c r="B48" s="57">
        <f>RANK(P48,($P$34:$P$40,$P$43:$P$56),1)</f>
        <v>13</v>
      </c>
      <c r="C48" s="85" t="s">
        <v>12</v>
      </c>
      <c r="D48" s="86" t="s">
        <v>13</v>
      </c>
      <c r="E48" s="63">
        <v>1</v>
      </c>
      <c r="F48" s="60" t="s">
        <v>46</v>
      </c>
      <c r="G48" s="61" t="s">
        <v>96</v>
      </c>
      <c r="H48" s="35">
        <f t="shared" si="0"/>
        <v>0</v>
      </c>
      <c r="I48" s="16">
        <f t="shared" si="13"/>
        <v>0</v>
      </c>
      <c r="J48" s="16" t="str">
        <f t="shared" si="14"/>
        <v>Very Low</v>
      </c>
      <c r="K48" s="2">
        <f t="shared" si="15"/>
        <v>0</v>
      </c>
      <c r="L48" s="2">
        <f t="shared" si="10"/>
        <v>0</v>
      </c>
      <c r="M48" s="19">
        <f>RANK(H48,($H$34:$H$40,$H$43:$H$56),0)</f>
        <v>1</v>
      </c>
      <c r="N48" s="19">
        <v>13</v>
      </c>
      <c r="O48" s="19">
        <f t="shared" si="11"/>
        <v>0.59090909090909094</v>
      </c>
      <c r="P48" s="19">
        <f t="shared" si="12"/>
        <v>1.5909090909090908</v>
      </c>
    </row>
    <row r="49" spans="2:19" ht="114.65" customHeight="1" x14ac:dyDescent="0.25">
      <c r="B49" s="57">
        <f>RANK(P49,($P$34:$P$40,$P$43:$P$56),1)</f>
        <v>14</v>
      </c>
      <c r="C49" s="85" t="s">
        <v>14</v>
      </c>
      <c r="D49" s="86" t="s">
        <v>15</v>
      </c>
      <c r="E49" s="63">
        <v>1</v>
      </c>
      <c r="F49" s="60" t="s">
        <v>46</v>
      </c>
      <c r="G49" s="61" t="s">
        <v>96</v>
      </c>
      <c r="H49" s="35">
        <f t="shared" si="0"/>
        <v>0</v>
      </c>
      <c r="I49" s="16">
        <f t="shared" si="13"/>
        <v>0</v>
      </c>
      <c r="J49" s="16" t="str">
        <f t="shared" si="14"/>
        <v>Very Low</v>
      </c>
      <c r="K49" s="2">
        <f t="shared" si="15"/>
        <v>0</v>
      </c>
      <c r="L49" s="2">
        <f t="shared" si="10"/>
        <v>0</v>
      </c>
      <c r="M49" s="19">
        <f>RANK(H49,($H$34:$H$40,$H$43:$H$56),0)</f>
        <v>1</v>
      </c>
      <c r="N49" s="19">
        <v>14</v>
      </c>
      <c r="O49" s="19">
        <f t="shared" si="11"/>
        <v>0.63636363636363635</v>
      </c>
      <c r="P49" s="19">
        <f t="shared" si="12"/>
        <v>1.6363636363636362</v>
      </c>
    </row>
    <row r="50" spans="2:19" ht="114.65" customHeight="1" x14ac:dyDescent="0.25">
      <c r="B50" s="57">
        <f>RANK(P50,($P$34:$P$40,$P$43:$P$56),1)</f>
        <v>15</v>
      </c>
      <c r="C50" s="85" t="s">
        <v>16</v>
      </c>
      <c r="D50" s="86" t="s">
        <v>31</v>
      </c>
      <c r="E50" s="63">
        <v>1</v>
      </c>
      <c r="F50" s="60" t="s">
        <v>46</v>
      </c>
      <c r="G50" s="61" t="s">
        <v>96</v>
      </c>
      <c r="H50" s="35">
        <f t="shared" si="0"/>
        <v>0</v>
      </c>
      <c r="I50" s="16">
        <f t="shared" si="13"/>
        <v>0</v>
      </c>
      <c r="J50" s="16" t="str">
        <f t="shared" si="14"/>
        <v>Very Low</v>
      </c>
      <c r="K50" s="2">
        <f t="shared" si="15"/>
        <v>0</v>
      </c>
      <c r="L50" s="2">
        <f t="shared" si="10"/>
        <v>0</v>
      </c>
      <c r="M50" s="19">
        <f>RANK(H50,($H$34:$H$40,$H$43:$H$56),0)</f>
        <v>1</v>
      </c>
      <c r="N50" s="19">
        <v>15</v>
      </c>
      <c r="O50" s="19">
        <f t="shared" si="11"/>
        <v>0.68181818181818177</v>
      </c>
      <c r="P50" s="19">
        <f t="shared" si="12"/>
        <v>1.6818181818181817</v>
      </c>
    </row>
    <row r="51" spans="2:19" ht="114.65" customHeight="1" x14ac:dyDescent="0.25">
      <c r="B51" s="57">
        <f>RANK(P51,($P$34:$P$40,$P$43:$P$56),1)</f>
        <v>16</v>
      </c>
      <c r="C51" s="85" t="s">
        <v>17</v>
      </c>
      <c r="D51" s="86" t="s">
        <v>18</v>
      </c>
      <c r="E51" s="63">
        <v>1</v>
      </c>
      <c r="F51" s="60" t="s">
        <v>46</v>
      </c>
      <c r="G51" s="61" t="s">
        <v>96</v>
      </c>
      <c r="H51" s="35">
        <f t="shared" si="0"/>
        <v>0</v>
      </c>
      <c r="I51" s="16">
        <f t="shared" si="13"/>
        <v>0</v>
      </c>
      <c r="J51" s="16" t="str">
        <f t="shared" si="14"/>
        <v>Very Low</v>
      </c>
      <c r="K51" s="2">
        <f t="shared" si="15"/>
        <v>0</v>
      </c>
      <c r="L51" s="2">
        <f t="shared" si="10"/>
        <v>0</v>
      </c>
      <c r="M51" s="19">
        <f>RANK(H51,($H$34:$H$40,$H$43:$H$56),0)</f>
        <v>1</v>
      </c>
      <c r="N51" s="19">
        <v>16</v>
      </c>
      <c r="O51" s="19">
        <f t="shared" si="11"/>
        <v>0.72727272727272729</v>
      </c>
      <c r="P51" s="19">
        <f t="shared" si="12"/>
        <v>1.7272727272727273</v>
      </c>
    </row>
    <row r="52" spans="2:19" ht="114.65" customHeight="1" x14ac:dyDescent="0.25">
      <c r="B52" s="57">
        <f>RANK(P52,($P$34:$P$40,$P$43:$P$56),1)</f>
        <v>17</v>
      </c>
      <c r="C52" s="85" t="s">
        <v>19</v>
      </c>
      <c r="D52" s="86" t="s">
        <v>34</v>
      </c>
      <c r="E52" s="63">
        <v>1</v>
      </c>
      <c r="F52" s="60" t="s">
        <v>46</v>
      </c>
      <c r="G52" s="61" t="s">
        <v>96</v>
      </c>
      <c r="H52" s="35">
        <f t="shared" si="0"/>
        <v>0</v>
      </c>
      <c r="I52" s="16">
        <f t="shared" si="13"/>
        <v>0</v>
      </c>
      <c r="J52" s="16" t="str">
        <f t="shared" si="14"/>
        <v>Very Low</v>
      </c>
      <c r="K52" s="2">
        <f t="shared" si="15"/>
        <v>0</v>
      </c>
      <c r="L52" s="2">
        <f t="shared" si="10"/>
        <v>0</v>
      </c>
      <c r="M52" s="19">
        <f>RANK(H52,($H$34:$H$40,$H$43:$H$56),0)</f>
        <v>1</v>
      </c>
      <c r="N52" s="19">
        <v>17</v>
      </c>
      <c r="O52" s="19">
        <f t="shared" si="11"/>
        <v>0.77272727272727271</v>
      </c>
      <c r="P52" s="19">
        <f t="shared" si="12"/>
        <v>1.7727272727272727</v>
      </c>
    </row>
    <row r="53" spans="2:19" ht="114.65" customHeight="1" x14ac:dyDescent="0.25">
      <c r="B53" s="57">
        <f>RANK(P53,($P$34:$P$40,$P$43:$P$56),1)</f>
        <v>18</v>
      </c>
      <c r="C53" s="85" t="s">
        <v>20</v>
      </c>
      <c r="D53" s="86" t="s">
        <v>21</v>
      </c>
      <c r="E53" s="63">
        <v>1</v>
      </c>
      <c r="F53" s="60" t="s">
        <v>46</v>
      </c>
      <c r="G53" s="61" t="s">
        <v>96</v>
      </c>
      <c r="H53" s="35">
        <f t="shared" si="0"/>
        <v>0</v>
      </c>
      <c r="I53" s="16">
        <f t="shared" si="13"/>
        <v>0</v>
      </c>
      <c r="J53" s="16" t="str">
        <f t="shared" si="14"/>
        <v>Very Low</v>
      </c>
      <c r="K53" s="2">
        <f t="shared" si="15"/>
        <v>0</v>
      </c>
      <c r="L53" s="2">
        <f t="shared" si="10"/>
        <v>0</v>
      </c>
      <c r="M53" s="19">
        <f>RANK(H53,($H$34:$H$40,$H$43:$H$56),0)</f>
        <v>1</v>
      </c>
      <c r="N53" s="19">
        <v>18</v>
      </c>
      <c r="O53" s="19">
        <f t="shared" si="11"/>
        <v>0.81818181818181823</v>
      </c>
      <c r="P53" s="19">
        <f t="shared" si="12"/>
        <v>1.8181818181818183</v>
      </c>
    </row>
    <row r="54" spans="2:19" ht="114.65" customHeight="1" x14ac:dyDescent="0.25">
      <c r="B54" s="57">
        <f>RANK(P54,($P$34:$P$40,$P$43:$P$56),1)</f>
        <v>19</v>
      </c>
      <c r="C54" s="85" t="s">
        <v>26</v>
      </c>
      <c r="D54" s="86" t="s">
        <v>22</v>
      </c>
      <c r="E54" s="63">
        <v>1</v>
      </c>
      <c r="F54" s="60" t="s">
        <v>46</v>
      </c>
      <c r="G54" s="61" t="s">
        <v>96</v>
      </c>
      <c r="H54" s="35">
        <f t="shared" si="0"/>
        <v>0</v>
      </c>
      <c r="I54" s="16">
        <f t="shared" si="13"/>
        <v>0</v>
      </c>
      <c r="J54" s="16" t="str">
        <f t="shared" si="14"/>
        <v>Very Low</v>
      </c>
      <c r="K54" s="2">
        <f t="shared" si="15"/>
        <v>0</v>
      </c>
      <c r="L54" s="2">
        <f t="shared" si="10"/>
        <v>0</v>
      </c>
      <c r="M54" s="19">
        <f>RANK(H54,($H$34:$H$40,$H$43:$H$56),0)</f>
        <v>1</v>
      </c>
      <c r="N54" s="19">
        <v>19</v>
      </c>
      <c r="O54" s="19">
        <f t="shared" si="11"/>
        <v>0.86363636363636365</v>
      </c>
      <c r="P54" s="19">
        <f t="shared" si="12"/>
        <v>1.8636363636363638</v>
      </c>
    </row>
    <row r="55" spans="2:19" ht="114.65" customHeight="1" x14ac:dyDescent="0.25">
      <c r="B55" s="57">
        <f>RANK(P55,($P$34:$P$40,$P$43:$P$56),1)</f>
        <v>20</v>
      </c>
      <c r="C55" s="85" t="s">
        <v>27</v>
      </c>
      <c r="D55" s="86" t="s">
        <v>23</v>
      </c>
      <c r="E55" s="63">
        <v>1</v>
      </c>
      <c r="F55" s="60" t="s">
        <v>46</v>
      </c>
      <c r="G55" s="61" t="s">
        <v>96</v>
      </c>
      <c r="H55" s="35">
        <f t="shared" si="0"/>
        <v>0</v>
      </c>
      <c r="I55" s="16">
        <f t="shared" si="13"/>
        <v>0</v>
      </c>
      <c r="J55" s="16" t="str">
        <f t="shared" si="14"/>
        <v>Very Low</v>
      </c>
      <c r="K55" s="2">
        <f t="shared" si="15"/>
        <v>0</v>
      </c>
      <c r="L55" s="2">
        <f t="shared" si="10"/>
        <v>0</v>
      </c>
      <c r="M55" s="19">
        <f>RANK(H55,($H$34:$H$40,$H$43:$H$56),0)</f>
        <v>1</v>
      </c>
      <c r="N55" s="19">
        <v>20</v>
      </c>
      <c r="O55" s="19">
        <f t="shared" si="11"/>
        <v>0.90909090909090906</v>
      </c>
      <c r="P55" s="19">
        <f t="shared" si="12"/>
        <v>1.9090909090909092</v>
      </c>
    </row>
    <row r="56" spans="2:19" ht="114.65" customHeight="1" thickBot="1" x14ac:dyDescent="0.3">
      <c r="B56" s="59">
        <f>RANK(P56,($P$34:$P$40,$P$43:$P$56),1)</f>
        <v>21</v>
      </c>
      <c r="C56" s="89" t="s">
        <v>24</v>
      </c>
      <c r="D56" s="90" t="s">
        <v>25</v>
      </c>
      <c r="E56" s="66">
        <v>1</v>
      </c>
      <c r="F56" s="70" t="s">
        <v>46</v>
      </c>
      <c r="G56" s="62" t="s">
        <v>96</v>
      </c>
      <c r="H56" s="36">
        <f t="shared" si="0"/>
        <v>0</v>
      </c>
      <c r="I56" s="24">
        <f t="shared" si="13"/>
        <v>0</v>
      </c>
      <c r="J56" s="24" t="str">
        <f t="shared" si="14"/>
        <v>Very Low</v>
      </c>
      <c r="K56" s="23">
        <f t="shared" si="15"/>
        <v>0</v>
      </c>
      <c r="L56" s="23">
        <f t="shared" si="10"/>
        <v>0</v>
      </c>
      <c r="M56" s="25">
        <f>RANK(H56,($H$34:$H$40,$H$43:$H$56),0)</f>
        <v>1</v>
      </c>
      <c r="N56" s="25">
        <v>21</v>
      </c>
      <c r="O56" s="25">
        <f t="shared" si="11"/>
        <v>0.95454545454545459</v>
      </c>
      <c r="P56" s="25">
        <f t="shared" si="12"/>
        <v>1.9545454545454546</v>
      </c>
    </row>
    <row r="57" spans="2:19" hidden="1" x14ac:dyDescent="0.25">
      <c r="C57" s="26"/>
      <c r="D57" s="27" t="s">
        <v>47</v>
      </c>
      <c r="E57" s="28"/>
      <c r="F57" s="29" t="str">
        <f>IF(I57&lt;16,"Very Low",IF(I57&lt;26,"Low",IF(I57&lt;36,"Medium",IF(I57&lt;50,"High",IF(I57&lt;99,"Very High","ERROR")))))</f>
        <v>Very Low</v>
      </c>
      <c r="G57" s="27"/>
      <c r="H57" s="28"/>
      <c r="I57" s="30">
        <f>SUM(I43:I56)</f>
        <v>0</v>
      </c>
      <c r="J57" s="29" t="str">
        <f>IF(L57&lt;16,"Very Low",IF(L57&lt;26,"Low",IF(L57&lt;36,"Medium",IF(L57&lt;50,"High",IF(L57&lt;99,"Very High","ERROR")))))</f>
        <v>Very Low</v>
      </c>
      <c r="K57" s="28"/>
      <c r="L57" s="28">
        <f>SUM(L43:L56)</f>
        <v>0</v>
      </c>
      <c r="M57" s="29"/>
      <c r="N57" s="31"/>
      <c r="O57" s="31"/>
      <c r="P57" s="31"/>
      <c r="Q57" s="47"/>
      <c r="R57" s="47"/>
    </row>
    <row r="58" spans="2:19" ht="14.45" hidden="1" customHeight="1" x14ac:dyDescent="0.25">
      <c r="C58" s="6"/>
      <c r="D58" s="1"/>
      <c r="E58" s="2"/>
      <c r="F58" s="122" t="s">
        <v>52</v>
      </c>
      <c r="G58" s="37"/>
      <c r="H58" s="2"/>
      <c r="I58" s="7"/>
      <c r="J58" s="122" t="s">
        <v>53</v>
      </c>
      <c r="K58" s="2"/>
      <c r="L58" s="2"/>
      <c r="M58" s="18"/>
      <c r="N58" s="2"/>
      <c r="O58" s="2"/>
      <c r="P58" s="2"/>
      <c r="Q58" s="21"/>
      <c r="R58" s="21"/>
    </row>
    <row r="59" spans="2:19" hidden="1" x14ac:dyDescent="0.25">
      <c r="C59" s="6"/>
      <c r="D59" s="1"/>
      <c r="E59" s="2"/>
      <c r="F59" s="123"/>
      <c r="G59" s="37"/>
      <c r="H59" s="2"/>
      <c r="I59" s="7"/>
      <c r="J59" s="123"/>
      <c r="K59" s="2"/>
      <c r="L59" s="2"/>
      <c r="M59" s="18"/>
      <c r="N59" s="2"/>
      <c r="O59" s="2"/>
      <c r="P59" s="2"/>
      <c r="Q59" s="21"/>
      <c r="R59" s="21"/>
    </row>
    <row r="60" spans="2:19" s="12" customFormat="1" ht="14.95" hidden="1" thickBot="1" x14ac:dyDescent="0.3">
      <c r="C60" s="8"/>
      <c r="D60" s="9" t="s">
        <v>55</v>
      </c>
      <c r="E60" s="10"/>
      <c r="F60" s="11" t="str">
        <f>IF(AND(F41="Medium",F57="Medium"),"Medium",IF(AND(F41="Very Low",F57="Very Low"),"Low",IF(OR(AND(F41="Very Low",F57="Low"),(AND(F41="Low",F57="Very Low")),AND(F41="Low",F57="Low"),AND(F41="Medium",F57="Very Low"),AND(F41="Very Low",F57="Medium")),"Low",IF(OR(AND(F41="Very High",F57="Very Low"),AND(F41="High",F57="Very Low"),AND(F41="Very Low",F57="High"),AND(F41="High",F57="Low"),AND(F41="Low",F57="High"),AND(F41="Low",F57="Medium"),AND(F41="Medium",F57="Low")),"Medium",IF(OR(AND(F41="Very low",F57="Very High"),AND(F41="Low",F57="Very High"),AND(F41="Very High",F57="Low"),AND(F41="Very High",F57="Medium"),AND(F41="Medium",F57="High"),AND(F41="High",F57="Medium"),AND(F41="High",F57="High")),"High",IF(OR(AND(F41="Very High",F57="Very High"),AND(F41="Very High",F57="High"),AND(F41="High",F57="Very High"),AND(F41="Medium",F57="Very High")),"Very High","ERROR"))))))</f>
        <v>Low</v>
      </c>
      <c r="G60" s="42"/>
      <c r="H60" s="10"/>
      <c r="I60" s="10"/>
      <c r="J60" s="11" t="str">
        <f>IF(AND(J41="Medium",J57="Medium"),"Medium",IF(AND(J41="Very Low",J57="Very Low"),"Low",IF(OR(AND(J41="Very Low",J57="Low"),(AND(J41="Low",J57="Very Low")),AND(J41="Low",J57="Low"),AND(J41="Medium",J57="Very Low"),AND(J41="Very Low",J57="Medium")),"Low",IF(OR(AND(J41="Very High",J57="Very Low"),AND(J41="High",J57="Very Low"),AND(J41="Very Low",J57="High"),AND(J41="High",J57="Low"),AND(J41="Low",J57="High"),AND(J41="Low",J57="Medium"),AND(J41="Medium",J57="Low")),"Medium",IF(OR(AND(J41="Very low",J57="Very High"),AND(J41="Low",J57="Very High"),AND(J41="Very High",J57="Low"),AND(J41="Very High",J57="Medium"),AND(J41="Medium",J57="High"),AND(J41="High",J57="Medium"),AND(J41="High",J57="High")),"High",IF(OR(AND(J41="Very High",J57="Very High"),AND(J41="Very High",J57="High"),AND(J41="High",J57="Very High"),AND(J41="Medium",J57="Very High")),"Very High","ERROR"))))))</f>
        <v>Low</v>
      </c>
      <c r="K60" s="10"/>
      <c r="L60" s="10"/>
      <c r="M60" s="11"/>
      <c r="N60" s="32"/>
      <c r="O60" s="32"/>
      <c r="P60" s="32"/>
      <c r="Q60" s="48"/>
      <c r="R60" s="48"/>
    </row>
    <row r="61" spans="2:19" ht="14.95" thickBot="1" x14ac:dyDescent="0.3">
      <c r="G61" s="43"/>
    </row>
    <row r="62" spans="2:19" ht="48.1" customHeight="1" x14ac:dyDescent="0.25">
      <c r="B62" s="45"/>
      <c r="C62" s="127" t="s">
        <v>102</v>
      </c>
      <c r="D62" s="128"/>
      <c r="E62" s="128"/>
      <c r="F62" s="128"/>
      <c r="G62" s="74" t="s">
        <v>101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 t="s">
        <v>98</v>
      </c>
      <c r="S62" s="73" t="s">
        <v>92</v>
      </c>
    </row>
    <row r="63" spans="2:19" ht="114.65" customHeight="1" x14ac:dyDescent="0.25">
      <c r="B63">
        <v>1</v>
      </c>
      <c r="C63" s="103" t="s">
        <v>63</v>
      </c>
      <c r="D63" s="97" t="str">
        <f>VLOOKUP($B63,$B$33:$P$56,3,FALSE)</f>
        <v>Government Priority</v>
      </c>
      <c r="E63" s="98"/>
      <c r="F63" s="99" t="str">
        <f>VLOOKUP($B63,$B$33:$P$56,5,FALSE)</f>
        <v>Very Low</v>
      </c>
      <c r="G63" s="104" t="str">
        <f t="shared" ref="G63:G67" si="16">VLOOKUP($B63,$B$33:$P$56,6,FALSE)</f>
        <v xml:space="preserve"> 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78"/>
      <c r="S63" s="110" t="str">
        <f>F63</f>
        <v>Very Low</v>
      </c>
    </row>
    <row r="64" spans="2:19" ht="114.65" customHeight="1" x14ac:dyDescent="0.25">
      <c r="B64">
        <v>2</v>
      </c>
      <c r="C64" s="103" t="s">
        <v>64</v>
      </c>
      <c r="D64" s="97" t="str">
        <f t="shared" ref="D64:D67" si="17">VLOOKUP($B64,$B$33:$P$56,3,FALSE)</f>
        <v>Financial</v>
      </c>
      <c r="E64" s="98"/>
      <c r="F64" s="99" t="str">
        <f t="shared" ref="F64:F67" si="18">VLOOKUP($B64,$B$33:$P$56,5,FALSE)</f>
        <v>Very Low</v>
      </c>
      <c r="G64" s="104" t="str">
        <f t="shared" si="16"/>
        <v xml:space="preserve"> 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78"/>
      <c r="S64" s="110" t="str">
        <f>F64</f>
        <v>Very Low</v>
      </c>
    </row>
    <row r="65" spans="2:19" ht="114.65" customHeight="1" x14ac:dyDescent="0.25">
      <c r="B65">
        <v>3</v>
      </c>
      <c r="C65" s="103" t="s">
        <v>65</v>
      </c>
      <c r="D65" s="97" t="str">
        <f t="shared" si="17"/>
        <v>Citizens</v>
      </c>
      <c r="E65" s="98"/>
      <c r="F65" s="99" t="str">
        <f t="shared" si="18"/>
        <v>Very Low</v>
      </c>
      <c r="G65" s="104" t="str">
        <f t="shared" si="16"/>
        <v xml:space="preserve"> 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78"/>
      <c r="S65" s="110" t="str">
        <f>F65</f>
        <v>Very Low</v>
      </c>
    </row>
    <row r="66" spans="2:19" ht="114.65" customHeight="1" x14ac:dyDescent="0.25">
      <c r="B66">
        <v>4</v>
      </c>
      <c r="C66" s="103" t="s">
        <v>66</v>
      </c>
      <c r="D66" s="97" t="str">
        <f t="shared" si="17"/>
        <v>Market</v>
      </c>
      <c r="E66" s="98"/>
      <c r="F66" s="99" t="str">
        <f t="shared" si="18"/>
        <v>Very Low</v>
      </c>
      <c r="G66" s="104" t="str">
        <f t="shared" si="16"/>
        <v xml:space="preserve"> </v>
      </c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78"/>
      <c r="S66" s="110" t="str">
        <f>F66</f>
        <v>Very Low</v>
      </c>
    </row>
    <row r="67" spans="2:19" ht="114.65" customHeight="1" thickBot="1" x14ac:dyDescent="0.3">
      <c r="B67">
        <v>5</v>
      </c>
      <c r="C67" s="105" t="s">
        <v>67</v>
      </c>
      <c r="D67" s="100" t="str">
        <f t="shared" si="17"/>
        <v>Stakeholders</v>
      </c>
      <c r="E67" s="101"/>
      <c r="F67" s="102" t="str">
        <f t="shared" si="18"/>
        <v>Very Low</v>
      </c>
      <c r="G67" s="106" t="str">
        <f t="shared" si="16"/>
        <v xml:space="preserve"> 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79"/>
      <c r="S67" s="111" t="str">
        <f>F67</f>
        <v>Very Low</v>
      </c>
    </row>
    <row r="68" spans="2:19" ht="14.95" thickBot="1" x14ac:dyDescent="0.3">
      <c r="G68" s="43"/>
    </row>
    <row r="69" spans="2:19" ht="16.3" x14ac:dyDescent="0.25">
      <c r="D69" s="124" t="s">
        <v>59</v>
      </c>
      <c r="E69" s="125"/>
      <c r="F69" s="126"/>
      <c r="G69" t="s">
        <v>103</v>
      </c>
    </row>
    <row r="70" spans="2:19" x14ac:dyDescent="0.25">
      <c r="D70" s="91" t="s">
        <v>60</v>
      </c>
      <c r="E70" s="92"/>
      <c r="F70" s="107" t="str">
        <f>F41</f>
        <v>Very Low</v>
      </c>
      <c r="G70" t="s">
        <v>104</v>
      </c>
    </row>
    <row r="71" spans="2:19" x14ac:dyDescent="0.25">
      <c r="D71" s="91" t="s">
        <v>61</v>
      </c>
      <c r="E71" s="92"/>
      <c r="F71" s="107" t="str">
        <f>F57</f>
        <v>Very Low</v>
      </c>
      <c r="G71" t="s">
        <v>105</v>
      </c>
    </row>
    <row r="72" spans="2:19" x14ac:dyDescent="0.25">
      <c r="D72" s="91" t="s">
        <v>62</v>
      </c>
      <c r="E72" s="92"/>
      <c r="F72" s="107" t="str">
        <f>F39</f>
        <v>Very Low</v>
      </c>
      <c r="G72" s="2"/>
    </row>
    <row r="73" spans="2:19" x14ac:dyDescent="0.25">
      <c r="D73" s="93" t="s">
        <v>52</v>
      </c>
      <c r="E73" s="92"/>
      <c r="F73" s="108" t="str">
        <f>IF($F$39="High","High",IF($F$39="Very High","Very High",$F$60))</f>
        <v>Low</v>
      </c>
      <c r="G73" s="38"/>
    </row>
    <row r="74" spans="2:19" ht="14.95" thickBot="1" x14ac:dyDescent="0.3">
      <c r="D74" s="94" t="s">
        <v>53</v>
      </c>
      <c r="E74" s="95"/>
      <c r="F74" s="109" t="str">
        <f>IF($J$39="High","High",IF($J$39="Very High","Very High",$J$60))</f>
        <v>Low</v>
      </c>
      <c r="G74" s="38"/>
    </row>
  </sheetData>
  <sheetProtection algorithmName="SHA-256" hashValue="CSwp1RaNUjDKFSuFLTNMmADFY2jl5OTZMvb2R6zOlV8=" saltValue="HnN0/C7tA23qKktM/znQnQ==" spinCount="100000" sheet="1" objects="1" scenarios="1"/>
  <dataConsolidate/>
  <mergeCells count="33">
    <mergeCell ref="C1:J1"/>
    <mergeCell ref="F58:F59"/>
    <mergeCell ref="J58:J59"/>
    <mergeCell ref="D69:F69"/>
    <mergeCell ref="C62:F62"/>
    <mergeCell ref="C5:D5"/>
    <mergeCell ref="C19:D19"/>
    <mergeCell ref="F6:G6"/>
    <mergeCell ref="F7:G7"/>
    <mergeCell ref="F8:G8"/>
    <mergeCell ref="F9:G9"/>
    <mergeCell ref="F10:G10"/>
    <mergeCell ref="F11:G11"/>
    <mergeCell ref="F12:G12"/>
    <mergeCell ref="C2:G2"/>
    <mergeCell ref="C3:G3"/>
    <mergeCell ref="F13:G13"/>
    <mergeCell ref="F14:G14"/>
    <mergeCell ref="F15:G15"/>
    <mergeCell ref="F16:G16"/>
    <mergeCell ref="F17:G17"/>
    <mergeCell ref="F31:G31"/>
    <mergeCell ref="C20:G20"/>
    <mergeCell ref="C26:G26"/>
    <mergeCell ref="F25:G25"/>
    <mergeCell ref="F27:G27"/>
    <mergeCell ref="F28:G28"/>
    <mergeCell ref="F29:G29"/>
    <mergeCell ref="F30:G30"/>
    <mergeCell ref="F21:G21"/>
    <mergeCell ref="F22:G22"/>
    <mergeCell ref="F23:G23"/>
    <mergeCell ref="F24:G24"/>
  </mergeCells>
  <conditionalFormatting sqref="I57 I41">
    <cfRule type="colorScale" priority="2">
      <colorScale>
        <cfvo type="num" val="0"/>
        <cfvo type="num" val="30"/>
        <cfvo type="num" val="60"/>
        <color rgb="FF00B050"/>
        <color rgb="FFFFEB84"/>
        <color rgb="FFFF0000"/>
      </colorScale>
    </cfRule>
  </conditionalFormatting>
  <conditionalFormatting sqref="L57 L41">
    <cfRule type="colorScale" priority="1">
      <colorScale>
        <cfvo type="num" val="0"/>
        <cfvo type="num" val="30"/>
        <cfvo type="num" val="60"/>
        <color rgb="FF00B050"/>
        <color rgb="FFFFEB84"/>
        <color rgb="FFFF0000"/>
      </colorScale>
    </cfRule>
  </conditionalFormatting>
  <dataValidations count="2">
    <dataValidation showInputMessage="1" showErrorMessage="1" sqref="J43:J56 J34:J40 G34:G56 R63:R67"/>
    <dataValidation type="list" showInputMessage="1" showErrorMessage="1" sqref="F43:F56 S63:S67 F34:F40">
      <formula1>$Q$34:$Q$38</formula1>
    </dataValidation>
  </dataValidations>
  <hyperlinks>
    <hyperlink ref="C3:G3" r:id="rId1" display="http://www.finance.gov.au/sites/default/files/RMG-107R_1.pdf"/>
  </hyperlinks>
  <pageMargins left="0.70866141732283472" right="0.70866141732283472" top="0.74803149606299213" bottom="0.74803149606299213" header="0.31496062992125984" footer="0.31496062992125984"/>
  <pageSetup paperSize="9" scale="63" orientation="landscape" r:id="rId2"/>
  <headerFooter>
    <oddHeader>&amp;CPROTECTED
Sensitive: Cabinet 
(upon completion)</oddHeader>
    <oddFooter>&amp;CSensitive: Cabinet
PROTECTED
(upon completion)&amp;R&amp;P</oddFooter>
  </headerFooter>
  <rowBreaks count="2" manualBreakCount="2">
    <brk id="32" max="18" man="1"/>
    <brk id="61" max="18" man="1"/>
  </rowBreaks>
  <ignoredErrors>
    <ignoredError sqref="F41 S63:S6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RPAT Assessment</vt:lpstr>
      <vt:lpstr>'RPAT Assessment'!Print_Area</vt:lpstr>
    </vt:vector>
  </TitlesOfParts>
  <Company>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Clark, Natasha</dc:creator>
  <cp:lastModifiedBy>Clark, Natasha</cp:lastModifiedBy>
  <cp:lastPrinted>2017-01-10T02:35:44Z</cp:lastPrinted>
  <dcterms:created xsi:type="dcterms:W3CDTF">2013-10-28T23:36:26Z</dcterms:created>
  <dcterms:modified xsi:type="dcterms:W3CDTF">2020-01-22T06:14:15Z</dcterms:modified>
</cp:coreProperties>
</file>